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5" windowWidth="12510" windowHeight="9435" tabRatio="804" firstSheet="8" activeTab="15"/>
  </bookViews>
  <sheets>
    <sheet name="Слепец М.В" sheetId="1" r:id="rId1"/>
    <sheet name="Ласкан Е.В." sheetId="2" r:id="rId2"/>
    <sheet name="Сабитова Л.В." sheetId="3" r:id="rId3"/>
    <sheet name="Михарева И.А." sheetId="4" r:id="rId4"/>
    <sheet name="Гурина Е.П." sheetId="5" r:id="rId5"/>
    <sheet name="Урюпи О.А." sheetId="6" r:id="rId6"/>
    <sheet name="Гульченко Р.Н." sheetId="7" r:id="rId7"/>
    <sheet name="Гульченко Р.Н.2" sheetId="8" r:id="rId8"/>
    <sheet name="Батталова Р.Н." sheetId="9" r:id="rId9"/>
    <sheet name="Харахорина А.А." sheetId="10" r:id="rId10"/>
    <sheet name="Худяков С.Д." sheetId="11" r:id="rId11"/>
    <sheet name="Худяков" sheetId="12" r:id="rId12"/>
    <sheet name="Кадышева О.И." sheetId="13" r:id="rId13"/>
    <sheet name="Бухгалтер" sheetId="14" r:id="rId14"/>
    <sheet name="Сводная" sheetId="15" r:id="rId15"/>
    <sheet name="Итоговая" sheetId="16" r:id="rId16"/>
  </sheets>
  <definedNames>
    <definedName name="_xlnm.Print_Area" localSheetId="13">'Бухгалтер'!$A$1:$W$12</definedName>
  </definedNames>
  <calcPr fullCalcOnLoad="1"/>
</workbook>
</file>

<file path=xl/sharedStrings.xml><?xml version="1.0" encoding="utf-8"?>
<sst xmlns="http://schemas.openxmlformats.org/spreadsheetml/2006/main" count="1129" uniqueCount="393">
  <si>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</si>
  <si>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</si>
  <si>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</si>
  <si>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</si>
  <si>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</si>
  <si>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</si>
  <si>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</si>
  <si>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</si>
  <si>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2.1.</t>
  </si>
  <si>
    <t>Уровень знаний учащихся по итогам окончания начальной школы</t>
  </si>
  <si>
    <t>%</t>
  </si>
  <si>
    <t>2.2.</t>
  </si>
  <si>
    <t>Качество обученности учащихся по итогам окончания начальной школы</t>
  </si>
  <si>
    <t>2.3.</t>
  </si>
  <si>
    <t>Доля участия выпускников 9 классов в ГИА в новой форме (учитываются 2 предмета по выбору)</t>
  </si>
  <si>
    <t>2.4.</t>
  </si>
  <si>
    <t>Доля участия выпускников 9 классов подтвердивших итоговые отметки результатами ГИА в новой форме</t>
  </si>
  <si>
    <t>2.5.</t>
  </si>
  <si>
    <t>2.6.</t>
  </si>
  <si>
    <t>2.7.</t>
  </si>
  <si>
    <t>2.8.</t>
  </si>
  <si>
    <t>Доля выпускников 11 классов, сдавших экзамен в соответствии с профилем обучения</t>
  </si>
  <si>
    <t>2.9.</t>
  </si>
  <si>
    <t>Наличие учащихся 9 классов, окончивших основную школу с отличием</t>
  </si>
  <si>
    <t>ч.</t>
  </si>
  <si>
    <t>2.10.</t>
  </si>
  <si>
    <t>2.11.</t>
  </si>
  <si>
    <t>2.12.</t>
  </si>
  <si>
    <t>Количество выпускников 11 классов получивших аттестаты</t>
  </si>
  <si>
    <t>2.13.</t>
  </si>
  <si>
    <t>Количество выпускников 9 классов получивших аттестаты</t>
  </si>
  <si>
    <t>2.14.</t>
  </si>
  <si>
    <t>Количество выпускников 9 классов продолживших обучение в 10 кл., СУЗах, ПУ, ПЛ и др.</t>
  </si>
  <si>
    <t>2.15.</t>
  </si>
  <si>
    <t>Уровень успеваемости учащихся основной школы по итогам учебных четвертей, учебного года</t>
  </si>
  <si>
    <t>2.16.</t>
  </si>
  <si>
    <t>Качество знаний учащихся основной школы по итогам учебных четвертей, учебного года</t>
  </si>
  <si>
    <t>2.17.</t>
  </si>
  <si>
    <t>Уровень успеваемости учащихся средней школы по итогам учебных четвертей</t>
  </si>
  <si>
    <t>2.18.</t>
  </si>
  <si>
    <t>Качество знаний учащихся средней школы по итогам учебных четвертей, учебного года</t>
  </si>
  <si>
    <t>2.19.</t>
  </si>
  <si>
    <t>2.20.</t>
  </si>
  <si>
    <t>2.21.</t>
  </si>
  <si>
    <t>Количество уроков, посещенных администрацией школы за четверть-директор</t>
  </si>
  <si>
    <t>шт</t>
  </si>
  <si>
    <t>2.22.</t>
  </si>
  <si>
    <t>Количество уроков, посещенных администрацией школы за четверть-зам.директора</t>
  </si>
  <si>
    <t>2.23.</t>
  </si>
  <si>
    <t>Наличие победителей и призеров региональных предметных олимпиад</t>
  </si>
  <si>
    <t>2.24.</t>
  </si>
  <si>
    <t>Количество победителей городских предметных ученических конференций</t>
  </si>
  <si>
    <t>Оценивание</t>
  </si>
  <si>
    <t>1.1.</t>
  </si>
  <si>
    <t>Наличие лицензии на осуществление образовательной деятельности</t>
  </si>
  <si>
    <t>1.2.</t>
  </si>
  <si>
    <t>Наличие свидетельства об аккредитации на осуществление образовательной деятельности</t>
  </si>
  <si>
    <t>1.3.</t>
  </si>
  <si>
    <t>Наличие организационно-распорядительных документов в соответствии с Уставом ОУ</t>
  </si>
  <si>
    <t>1.4.</t>
  </si>
  <si>
    <t>Программа развития учреждения</t>
  </si>
  <si>
    <t>1.5.</t>
  </si>
  <si>
    <t>Основная образовательная программа</t>
  </si>
  <si>
    <t>Профилактическая работа по предупреждению правонарушений, преступлений и безнадзорности среди несовершеннолетних</t>
  </si>
  <si>
    <t>3.1.</t>
  </si>
  <si>
    <t>Своевременное выявление семей социального риска</t>
  </si>
  <si>
    <t>5 б.</t>
  </si>
  <si>
    <t>3.2.</t>
  </si>
  <si>
    <t>за отсутствие   5 б.</t>
  </si>
  <si>
    <t>3.3.</t>
  </si>
  <si>
    <t>3.4.</t>
  </si>
  <si>
    <t>Социально психологическое сопровождение</t>
  </si>
  <si>
    <t>4.1.</t>
  </si>
  <si>
    <t>4.2.</t>
  </si>
  <si>
    <t>3 б.</t>
  </si>
  <si>
    <t>4.3.</t>
  </si>
  <si>
    <t>Наличие социально-психолого-педагогического сопровождения учащихся на разных возрастных этапах</t>
  </si>
  <si>
    <t>Информационно-коммуникационное обеспечение образовательного процесса</t>
  </si>
  <si>
    <t>5.1.</t>
  </si>
  <si>
    <t>5.2.</t>
  </si>
  <si>
    <t>Эффективное использование электронных журналов и дневников</t>
  </si>
  <si>
    <t>5.3.</t>
  </si>
  <si>
    <t>Доля педагогов, прошедших обучение по ИКТ (имеют подтверждающий документ)</t>
  </si>
  <si>
    <t>5.4.</t>
  </si>
  <si>
    <t>Наличие специализированного информационно-методического кабинета (медиацентра, ресурсного центра), соответствующего современным требованиям</t>
  </si>
  <si>
    <t>5.5.</t>
  </si>
  <si>
    <t>Количество учащихся, приходящихся на 1 компьютер, занятый в учебном процессе</t>
  </si>
  <si>
    <t>меньше среднего по региону - 5 б.; меньше среднего по городу - 3 б.</t>
  </si>
  <si>
    <t>5.6.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</si>
  <si>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дийзайна, публичный доклад, виртуальная переговорная площадка</t>
  </si>
  <si>
    <t>5.7.</t>
  </si>
  <si>
    <t>Наличие распоряжения по регламенту работы с e-mail</t>
  </si>
  <si>
    <t>5.8.</t>
  </si>
  <si>
    <t>Доля учебных кабинетов, обеспеченных информационно-коммуникационными средствами и мультимедийными средствами</t>
  </si>
  <si>
    <t>5.9.</t>
  </si>
  <si>
    <t>Эффективное использование локальной сети в ОУ</t>
  </si>
  <si>
    <t>5.10.</t>
  </si>
  <si>
    <t>5.11.</t>
  </si>
  <si>
    <t>Наличие тьюторского сопровождения образовательной деятельности учащихся: нормативно-правовая база; программа</t>
  </si>
  <si>
    <t>Использование современных технологий в организации деятельности библиотеки*: автоматизированная библиотечная система(АИБС); электронный каталог</t>
  </si>
  <si>
    <t>Библиотечная работа</t>
  </si>
  <si>
    <t>Работа по совершенствованию кадрового потенциала</t>
  </si>
  <si>
    <t>6.1.</t>
  </si>
  <si>
    <t>6.2.</t>
  </si>
  <si>
    <t>6.3.</t>
  </si>
  <si>
    <t>6.4.</t>
  </si>
  <si>
    <t>Доля педагогов, имеющих высшее педагогическое образование</t>
  </si>
  <si>
    <t>6.6.</t>
  </si>
  <si>
    <t>Доля педагогов, имеющих высшую категорию</t>
  </si>
  <si>
    <t>6.7.</t>
  </si>
  <si>
    <t>Доля педагогов, имеющих первую категорию</t>
  </si>
  <si>
    <t>на уровне среднерегионального показателя - 5 б.</t>
  </si>
  <si>
    <t>6.8.</t>
  </si>
  <si>
    <t>Методическая и инновационная деятельность</t>
  </si>
  <si>
    <t>7.1.</t>
  </si>
  <si>
    <t>7.2.</t>
  </si>
  <si>
    <t>7.3.</t>
  </si>
  <si>
    <t>7.4.</t>
  </si>
  <si>
    <t>Наличие педагогов, обеспечивающих подготовку учащихся  к ЕГЭ на высоком уровне по обязательным предметам - сведения за прошедший уч.год ( выше ср.балла по области)</t>
  </si>
  <si>
    <t>5 б. за каждого педагога</t>
  </si>
  <si>
    <t>7.5.</t>
  </si>
  <si>
    <t>Отношение количества призеров предметных олимпиад к количеству учителей 1 кв.категории и высшей. Средний городской показатель - 1,5</t>
  </si>
  <si>
    <t>городской - 3 б.; выше городского - 5 б.</t>
  </si>
  <si>
    <t>7.6.</t>
  </si>
  <si>
    <t>7.7.</t>
  </si>
  <si>
    <t>7.8.</t>
  </si>
  <si>
    <t>Качественная организация деятельности ресурсных центров; опорных школ</t>
  </si>
  <si>
    <t>7.9.</t>
  </si>
  <si>
    <t>Результативность работы в ОУ научных обществ учащихся по предметам (программа деятельности НОУ, нормативно-правовая база, систематичность и эффективность</t>
  </si>
  <si>
    <t>7.10.</t>
  </si>
  <si>
    <t>10 б.</t>
  </si>
  <si>
    <t>Обеспеченность доступности получения образования</t>
  </si>
  <si>
    <t>8.1.</t>
  </si>
  <si>
    <t>8.2.</t>
  </si>
  <si>
    <t>Организация предшкольной подготовки</t>
  </si>
  <si>
    <t>8.3.</t>
  </si>
  <si>
    <t>Наличие программ предшкольной подготовки</t>
  </si>
  <si>
    <t>8.4.</t>
  </si>
  <si>
    <t>Доля детей, охваченных предшкольной подготовкой ( в % от общего числа будущих первоклассников</t>
  </si>
  <si>
    <t>9.1.</t>
  </si>
  <si>
    <t>9.2.</t>
  </si>
  <si>
    <t>9.3.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</si>
  <si>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</si>
  <si>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Совершенствование Материально-технической базы образовательного процесса</t>
  </si>
  <si>
    <t>10.1.</t>
  </si>
  <si>
    <t>Наличие инфраструктуры, поддерживающей здоровье в соответствии с нормативными требованиями: наличие мед.кабинета; наличие спортивного зала и спортивного оборудования; наличие спортивной площадки; состояние школьного двора; состояние пищеблока.</t>
  </si>
  <si>
    <t>макс 5 б.</t>
  </si>
  <si>
    <t>10.2.</t>
  </si>
  <si>
    <t>Функционирование учебных кабинетов, соответствующих современным требованиям организации образовательного процесса.</t>
  </si>
  <si>
    <t>10.3.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</si>
  <si>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</si>
  <si>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5 б . за каждое</t>
  </si>
  <si>
    <t>Создание безопасных условий пребывания участников образовательного процесса</t>
  </si>
  <si>
    <t>11.1.</t>
  </si>
  <si>
    <t>11.2.</t>
  </si>
  <si>
    <t>11.3.</t>
  </si>
  <si>
    <t>11.4.</t>
  </si>
  <si>
    <t>Отсутствие случаев взрослого травматизма</t>
  </si>
  <si>
    <t>11.5.</t>
  </si>
  <si>
    <t>Наличие нормативно-правовой базы по охране труда</t>
  </si>
  <si>
    <t>макс. 10 б.</t>
  </si>
  <si>
    <t>11.6.</t>
  </si>
  <si>
    <t>Аттестация рабочих мест</t>
  </si>
  <si>
    <t>11.7.</t>
  </si>
  <si>
    <t>11.8.</t>
  </si>
  <si>
    <t>соблюдение противопожарной безопасности: наличие нормативно-правовой базы</t>
  </si>
  <si>
    <t>макс. 5 б.</t>
  </si>
  <si>
    <t>11.9.</t>
  </si>
  <si>
    <t>Наличие и работоспособность средств предупреждения и тушения пожаров</t>
  </si>
  <si>
    <t>11.10.</t>
  </si>
  <si>
    <t>Выполнение пунктов предписаний ОГПН</t>
  </si>
  <si>
    <t>11.11.</t>
  </si>
  <si>
    <t>11.12.</t>
  </si>
  <si>
    <t>Наличие пропускного режима</t>
  </si>
  <si>
    <t>Эффективность воспитательной работы</t>
  </si>
  <si>
    <t>12.1.</t>
  </si>
  <si>
    <t>12.2.</t>
  </si>
  <si>
    <t>12.3.</t>
  </si>
  <si>
    <t>12.4.</t>
  </si>
  <si>
    <t>12.5.</t>
  </si>
  <si>
    <t>12.6.</t>
  </si>
  <si>
    <t>12.7.</t>
  </si>
  <si>
    <t>Охват детей, участвующих в деятельности детских общественных организаций, патриотических и других клубов (в % от общего числа учащихся)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</si>
  <si>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</si>
  <si>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</si>
  <si>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</si>
  <si>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</si>
  <si>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</si>
  <si>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</si>
  <si>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</si>
  <si>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</si>
  <si>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</si>
  <si>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Организация деятельности школьных средств массовой информации</t>
  </si>
  <si>
    <t>12.17.</t>
  </si>
  <si>
    <t>Наличие и выполнение школьного плана спортивно-массовой работы</t>
  </si>
  <si>
    <t>Занятость учащихся в каникулярное время</t>
  </si>
  <si>
    <t>13.1.</t>
  </si>
  <si>
    <t>Экономия энергоресурсов</t>
  </si>
  <si>
    <t>13.2.</t>
  </si>
  <si>
    <t>Эффективное использование ФОТ</t>
  </si>
  <si>
    <t>13.3.</t>
  </si>
  <si>
    <t>13.4.</t>
  </si>
  <si>
    <t>Эффективность использования кадровых, материально-технических и финансовых ресурсов (по итогам календарного года)</t>
  </si>
  <si>
    <t>20 б.</t>
  </si>
  <si>
    <t>13.5.</t>
  </si>
  <si>
    <t>13.6.</t>
  </si>
  <si>
    <t>Средняя наполняемость класса</t>
  </si>
  <si>
    <t>на уровне регионального показателя - 10 б.</t>
  </si>
  <si>
    <t>13.7.</t>
  </si>
  <si>
    <t>Численность учащихся, приходящихся на одного учителя</t>
  </si>
  <si>
    <t>13.8.</t>
  </si>
  <si>
    <t>Мах. количество баллов</t>
  </si>
  <si>
    <t>Количество баллов набранных ОУ</t>
  </si>
  <si>
    <t>Итого:</t>
  </si>
  <si>
    <t>100% - 5 баллов</t>
  </si>
  <si>
    <t>&lt; 30% - 3 балла; 30-50% - 5 баллов; &gt;50% - 7 баллов</t>
  </si>
  <si>
    <t>100% - 10 б.; 80-99% - 5 б.; 60-79% - 3 б.</t>
  </si>
  <si>
    <t>40-69% - 1 б.; 70-89% - 3 б.; 90-100% - 10 б.</t>
  </si>
  <si>
    <t>выше ср.об. - 10 б.; на уровне ср.об. - 5 б.</t>
  </si>
  <si>
    <t>выше ср.об. - 15 б.;        на уровне ср.об. - 10 б.(за каждый предмет)</t>
  </si>
  <si>
    <t>100% - 10 б.</t>
  </si>
  <si>
    <t>2 балла за каждого</t>
  </si>
  <si>
    <t>3 балла за каждого</t>
  </si>
  <si>
    <t>95-100% - 10 б.; 80-94% - 5 б.; 70-79% - 2 б.</t>
  </si>
  <si>
    <t>70-80% - 10 б.; 60-69 - 5 б.; 40-59% - 2 б.</t>
  </si>
  <si>
    <t>70-80% - 15 б.; 60-69 - 10 б.; 40-59% - 3 б.</t>
  </si>
  <si>
    <t>Количество уроков, посещенных администрацией школы за четверть - директор</t>
  </si>
  <si>
    <t>60 уроков - 10 б.</t>
  </si>
  <si>
    <t>10 б. за каждого</t>
  </si>
  <si>
    <t>3 б. за каждого</t>
  </si>
  <si>
    <t>1 б. за каждый пункт</t>
  </si>
  <si>
    <t>1 б.</t>
  </si>
  <si>
    <t>100% - 5 б.; 90-99% - 3 б.; 80-89% - 2 б.</t>
  </si>
  <si>
    <t>30-50% - 3 б.; 51-70% - 5 б.; 71-100% - 7 б.</t>
  </si>
  <si>
    <t>30-50% - 1 б.; 51-70% - 3 б.; 70-100% - 5 б.</t>
  </si>
  <si>
    <t>Нормативно правовая база</t>
  </si>
  <si>
    <t>Обеспечение качества образования</t>
  </si>
  <si>
    <t>Обеспеченность ОО педагогическими кадрами:-отсутствие вакансий; отсутствие "условных" специалистов и неспециалистов</t>
  </si>
  <si>
    <t>Отсутствие-  по 3 б.</t>
  </si>
  <si>
    <t>Наличие эффективных механизмов развития кадрового потенциала ОО:                                                                               - получение условными специалистами и неспециалистами высшего педагогического образования; организация непрерывного педагогического образования (своевременная аттестация на категорию, курсовая подготовка, работа по теме самообразования).                                                                              -Наличие молодых специалистов, продолжающих работать в ОУ в течении последних 3 лет</t>
  </si>
  <si>
    <t>по 1 б.</t>
  </si>
  <si>
    <t>Эффективность психолого-педагогического и социально-педагогического сопровождения введения ФГОС второго поколения.</t>
  </si>
  <si>
    <t>Доля педагогов, не имеющие квалификационных категорий</t>
  </si>
  <si>
    <t>максимально-3 б.</t>
  </si>
  <si>
    <t>Наличие педагогов, принявших участие в конкурсах профессионального мастерства: "Учитель года", "Самый классный- классный", "Мой лучший урок", "Современный урок".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</si>
  <si>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</si>
  <si>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 xml:space="preserve">Эффективность проведения городских методичсеких мероприятий для педагогов. </t>
  </si>
  <si>
    <t>Результативность и активность работы учителей в деятельности городских тьюторских площадок</t>
  </si>
  <si>
    <t>Максимально до 3 б.</t>
  </si>
  <si>
    <t xml:space="preserve">Результативное участие ОО в конкурсном движении: школа Оренбуржья, конкурс программ на получение гранта Губернатора, </t>
  </si>
  <si>
    <t xml:space="preserve">Участие ОО в конкурсном движении: школа Оренбуржья, конкурс программ на получение гранта Губернатора, </t>
  </si>
  <si>
    <t>мун.уровень - 1б.; рег.уровень - 2 б. (за 1 человека)</t>
  </si>
  <si>
    <t>мун.уровень - 3б.; рег.уровень - 5 б. (за 1 человека)</t>
  </si>
  <si>
    <t>****</t>
  </si>
  <si>
    <t>*****</t>
  </si>
  <si>
    <t>Результативность участия общеобразовательной организации в соревнованиях и конкурсах спортивной направленности (как в личном, так и в командном первенстве)</t>
  </si>
  <si>
    <t>Эффективность организации внутришкольного контроля за воспитательной работой ОО</t>
  </si>
  <si>
    <t>Качественная организация деятельности лагерей дневного пребывания детей на базе ОО (по результатам приемки и проверок): наполняемость лагеря; наличие документов в соответствии с требованиями; обеспечение безопасности жизни и здоровья детей; оформление помещений.</t>
  </si>
  <si>
    <t>Эффективность функционирования информационно-библиотечного центра (интернет, локальная сеть, компьютер для библиотекаря, компьютер для пользователей, обновление общего библиотечного фонда).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</si>
  <si>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</si>
  <si>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максимум - 3 б.</t>
  </si>
  <si>
    <t>соответствие - 3 б.; не соответствие -0 б.</t>
  </si>
  <si>
    <t>Результативность участия общеобразовательной организации в конкурсах патриотической направленности</t>
  </si>
  <si>
    <t>Результативность участия общеобразовательной организации в конкурсах экологической направленности</t>
  </si>
  <si>
    <t>Результативность участия общеобразовательной организации в мероприятиях интеллектуальной и духовно-нравственной направленности</t>
  </si>
  <si>
    <t>Мах. кол-во баллов</t>
  </si>
  <si>
    <t>Численность учащихся, приходящихся на одного работающего в ОО</t>
  </si>
  <si>
    <t>Учет и своевременное списание материальных запасов ОО</t>
  </si>
  <si>
    <t>Численность учащихся, приходящихся на одного прочего работающего в ОО</t>
  </si>
  <si>
    <t>Удовлетворенность деятельностью ОО потребителями образовательных услуг</t>
  </si>
  <si>
    <t>Деятельность ОО по совершенствованию финансово-экономического обеспечения образовательного процесса</t>
  </si>
  <si>
    <t>Качество и объективность социального паспорта ОО</t>
  </si>
  <si>
    <t>Сохранения контингента обучающихся в ОО: наличие/отсутствие не посещающих ОО</t>
  </si>
  <si>
    <t>Доля родителей, удовлетворенных деятельностью ОО</t>
  </si>
  <si>
    <t>Доля учащихся, удовлетворенных деятельностью ОО</t>
  </si>
  <si>
    <t>Готовность ОО к образовательной деятельности по результатам приемки к новому учебному году</t>
  </si>
  <si>
    <t>Соответствие условий обучения требованиям СаНПиН: соблюдение требований к помещениям и оборудованию ОО; соблюдение требований к освещению; соблюдение требований к тепловому режиму; соблюдение требований к спортивным помещениям.</t>
  </si>
  <si>
    <t>Организация питания в ОО: доля учащихся, получающих организованное горячее питание</t>
  </si>
  <si>
    <t>Антитеррористическая безопасность: наличие ограждения территориии ОО</t>
  </si>
  <si>
    <t>40 уроков - 10 б.</t>
  </si>
  <si>
    <t>Количество уроков, посещенных администрацией школы за четверть - зам.директора (на каждого зам. директора)</t>
  </si>
  <si>
    <t xml:space="preserve">Количество победителей муниципальных предметных олимпиад </t>
  </si>
  <si>
    <t>Реализация  плана воспитательной работы в ОО и соответствии с запланированными  мероприятиями</t>
  </si>
  <si>
    <t>Сохранение  школьных традиций в ОО</t>
  </si>
  <si>
    <t>до 50 % - низкий-1 б..;от 50% до  80%-средний- 3 б..; свыше 81%-высокий-5 б..</t>
  </si>
  <si>
    <t>Эффективность деятельности органа ученического самоуправления</t>
  </si>
  <si>
    <t>максимум 3 б.</t>
  </si>
  <si>
    <t>Реализация социокультурных проектов</t>
  </si>
  <si>
    <t>3 б. за каждый проект</t>
  </si>
  <si>
    <t>Доля учащихся, постоянно занимающихся в системе дополнительного образования ОО или на его базе</t>
  </si>
  <si>
    <t>до 50%-1 б. 50-80%-3 б. свыше 81%-5 б.</t>
  </si>
  <si>
    <t>Диссеминация лучших педагогических практик классных руководителей (мастер-классы,  выпуск методических разработок и т.д.)</t>
  </si>
  <si>
    <t>электронный сборник метод. Материалов-1 б. печатный сборник метод. Материалов-2б.  Мастер-класс-3 б.</t>
  </si>
  <si>
    <t>наличие школьной газеты, выходящей не реже 1 раза в месяц - 2б.; наличие и работа школьной радиостанции - 3 б.</t>
  </si>
  <si>
    <t>Оформление стендов школы, отражающих воспитательную работу</t>
  </si>
  <si>
    <t>максимум-3 б.</t>
  </si>
  <si>
    <t>наличие справок, протоколов по всем видам ВШК в соответствии с планом работы-5 б.</t>
  </si>
  <si>
    <t>от 50% до 70% -  3б., от 71% -5б.</t>
  </si>
  <si>
    <t>П.12.11.,12,12.,12.13. оцениваются в соответствии со следующими баллами: Муниципальный уровень: I место-4б.. II место-3б,. III место-2б., участие-1 б. Региональный уровень: I место-8 б,. II место-7б,. III место-6б., участие-5 б. Всероссийский уровень: I место-12б., II место-11 б., III место-10 б. участие-9 б. Зона- I место -6 б. II место-5 б. III место-4 б., участие 3 б.</t>
  </si>
  <si>
    <t xml:space="preserve">Реализация плана воспитательной работы в ОО в соответствии с запланированными мероприятиями </t>
  </si>
  <si>
    <t>выше средних региональных-0 б.; на уровне областного - 3 б.</t>
  </si>
  <si>
    <t>Соблюдение условий охраны труда и техники безопасности: отсутствие случаев детского травматизма в ОО</t>
  </si>
  <si>
    <t>Наличие организационно-распорядительных документов в соответствии с Уставом ОО</t>
  </si>
  <si>
    <t>Программа развития учреждения: Наличие программы; Соответствие требованиям к составлению программам/структура/; планирование работы ОО в соответствии с заявленными в Программе целями</t>
  </si>
  <si>
    <t>Наличие основной образовательной программы ОО в соответсвии с требованиями</t>
  </si>
  <si>
    <t>Наличие нормативно-правовой базы, регламентирующей деятельность ОО в сети интернет и допуск к ресурсам сети</t>
  </si>
  <si>
    <t>Отсутствие учащихся, поставленных на учет в комиссии по делам несовершеннолетних</t>
  </si>
  <si>
    <t>Отсутствие учащихся , поставленных на учет ПДН МО МВД РФ "Сорочинский"</t>
  </si>
  <si>
    <t>Реализация  мероприятий по профилактике безпризорности, безнадзорности правонарушений среди несовершеннолетних формированию законопослушного поведения, по предупреждению суицидального поведения и жестокого обращения в соответствии с планом.</t>
  </si>
  <si>
    <t>Содержание образования и условия организации обучения и воспитания детей, обучающихся по адаптированной образовательной программе и детей - инвалидов, обучающихся по индивидуальной программе реабилитации</t>
  </si>
  <si>
    <t>49%-1 б; 50-70%-2 б; 71-100%-5 б.</t>
  </si>
  <si>
    <t>до 80%-0 б; 81-90%-3 б; 91-100%-5 б.</t>
  </si>
  <si>
    <t>по 1 б.(до 10 б)</t>
  </si>
  <si>
    <t>1б.</t>
  </si>
  <si>
    <t>до 20%-1 б.; 26-50%-2 б.; 51-75%-5 б; 76-100%-10 б.</t>
  </si>
  <si>
    <t>Наличие практики публичной отчетности ОО: представление публичного отчета на сайте (интернет-представительстве) ОО</t>
  </si>
  <si>
    <t>2 б.</t>
  </si>
  <si>
    <t>9.4.</t>
  </si>
  <si>
    <t>Функционирование системы государственно-общественного управления</t>
  </si>
  <si>
    <t>5 б. за каждого</t>
  </si>
  <si>
    <t>Макс.10 б.; минус 1 б. за каждое замечание</t>
  </si>
  <si>
    <t>2 б. за каждый пункт</t>
  </si>
  <si>
    <t>выше регион - 5 б.(99%); на уровне среднегородского - 3 б.</t>
  </si>
  <si>
    <t>100%-10б.; 75-99%-7 б.; 50-74%-5 б.</t>
  </si>
  <si>
    <t>100%-5 б.;50-99%-3 б.</t>
  </si>
  <si>
    <t>Эффективное использование локальной сети в ОО</t>
  </si>
  <si>
    <t>Количество баллов набранных ОО</t>
  </si>
  <si>
    <t xml:space="preserve">        5 б.</t>
  </si>
  <si>
    <t xml:space="preserve"> ч.</t>
  </si>
  <si>
    <t>Уровень успеваемости учащихся основной школы по итогам учебных четвертей, учебного года 5-9 классы</t>
  </si>
  <si>
    <t>13. Деятельность ОУ по совершенствованию финансово-экономического обеспечения образовательного процесса (эксперт: экономисты ОО Юмашева Е.В.., Лопаткина Л.В.)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</si>
  <si>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</si>
  <si>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</si>
  <si>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</si>
  <si>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</si>
  <si>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</si>
  <si>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</si>
  <si>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</si>
  <si>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</si>
  <si>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</si>
  <si>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</si>
  <si>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</si>
  <si>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</si>
  <si>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</si>
  <si>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</si>
  <si>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Нормативно правовая база в Управлении образовании Сорочинского городского округа</t>
  </si>
  <si>
    <t>Обеспечение качества образования в Управлении образовании Сорочинского городского округа</t>
  </si>
  <si>
    <t>1. Нормативно правовая база (эксперт: юрист УО Зайцева О.Е.)</t>
  </si>
  <si>
    <t>5. Информационно-коммуникационное обеспечение образовательного процесса (эксперты: методисты ГМЦ УО Морозова Л.А., Гурина Е.П.)</t>
  </si>
  <si>
    <t>6. Работа по совершенствованию кадрового потенциала (эксперт: зав. ГМЦ УО Гульченко Р.Н..)</t>
  </si>
  <si>
    <t>10. Совершенствование Материально-технической базы образовательного процесса (эксперт: зам.начальника УО )</t>
  </si>
  <si>
    <t>11. Создание безопасных условий пребывания участников образовательного процесса (эксперт: зам.начальника УО)</t>
  </si>
  <si>
    <t>7. Методическая и инновационная деятельность (эксперт: зав. ГМЦ УО Гульченко Р.Н.)</t>
  </si>
  <si>
    <t>12. Эффективность воспитательной работы (эксперт: методист ГМЦ ОО Суспицына О.В.., главный специалист Кадышева О.И.)</t>
  </si>
  <si>
    <t>2. Обеспечение качества образования (эксперт: главные специалисты УО Слепец М.В., Урюпина Г.В.)</t>
  </si>
  <si>
    <t>3. Профилактическая работа по предупреждению правонарушений, преступлений и безнадзорности среди несовершеннолетних (эксперты: специалисты УО Сабитова Л.В.., Харахорина А.А.</t>
  </si>
  <si>
    <t>4. Социально психологическое сопровождение (эксперты: специалисты УО Сабитова Л.В., Харахорина А.А.</t>
  </si>
  <si>
    <t>Наличие учащихся 11 классов, окончивших ОО с  медалью "За особые успехи в учении"</t>
  </si>
  <si>
    <t>Уровень успеваемости учащихся 9 классов по итогам сдачи ГИА в новой форме (в среднем по ОО) ср.обл.= 99</t>
  </si>
  <si>
    <t>Качество знаний учащихся 9 классов по итогам сдачи ГИА в новой форме (в среднем по ОО) ср.обл.=73</t>
  </si>
  <si>
    <t>Средний балл ЕГЭ по предметам (рус.яз+матем.) ср.обл.=61</t>
  </si>
  <si>
    <t>5.12</t>
  </si>
  <si>
    <t>5.13</t>
  </si>
  <si>
    <t>5.14</t>
  </si>
  <si>
    <t>Уровень успеваемости учащихся 9 классов по итогам сдачи ГИА в новой форме (в среднем по ОУ), ср.об=99</t>
  </si>
  <si>
    <t>Качество знаний учащихся 9 классов по итогам сдачи ГИА в новой форме (в среднем по ОО), ср.об=73</t>
  </si>
  <si>
    <t>Средний балл единого государственного экзамена(русский+математика) ср.об. =61</t>
  </si>
  <si>
    <t>Наличие учащихся 11 классов, окончивших ОУ с медалью "за особые успехи в учении"</t>
  </si>
  <si>
    <t>Средний показатель качества по школе по итогам диагностических работ управления образования</t>
  </si>
  <si>
    <t>Средний показатель успеваемости по школе по итогам диагностических работ управления образования</t>
  </si>
  <si>
    <t>Средний показатель успеваемости по школе по итогам диагностических работ Управления образования</t>
  </si>
  <si>
    <t>Средний показатель качества по школе по итогам диагностических работ Управления образования</t>
  </si>
  <si>
    <t>Профилактическая работа по предупреждению социального сиротства, правонарушений, преступлений и безнадзорности среди несовершеннолетних</t>
  </si>
  <si>
    <t>Качество и объективность социального паспорта ОО, выполнение плана работы социально-психологической службы</t>
  </si>
  <si>
    <t>Содержание образования и условия организации обучения и воспитания детей, находящихся на воспитании в замещающих семьях. Сопровождение замещающих родителей.</t>
  </si>
  <si>
    <t>Эффективность  социально-психолого-педагогического сопровождения учащихся на разных возрастных этапах. Наличие специалистов, осуществляющих социально-психологическое сопровождение.</t>
  </si>
  <si>
    <t xml:space="preserve">Социально-психологическое сопровождение </t>
  </si>
  <si>
    <t>Отсутствие учащихся, поставленных на учет в комиссию по делам несовершеннолетних</t>
  </si>
  <si>
    <t>Итоговая таблица по состоянию качества образования и образовательных услуг в ОО Сорочинского городского округа за 1четверть 2016-2017гг.</t>
  </si>
  <si>
    <t>СОШ №5</t>
  </si>
  <si>
    <t>за 1 четверть  2016-2017 учебный год</t>
  </si>
  <si>
    <t>за  1  четверть  2016-2017 учебный год</t>
  </si>
  <si>
    <t>за   1  четверть 2016-2017 учебный год</t>
  </si>
  <si>
    <t>за   1четверть 2016-2017 учебный год</t>
  </si>
  <si>
    <t>за   1 четверть 2016-2017 учебный год</t>
  </si>
  <si>
    <t>за  1 четверть 2016-2017 учебный год</t>
  </si>
  <si>
    <t>Сводная таблица по состоянию качества образования и образовательных услуг в Управлении образования Сорочинского городского округа за 1 четверть 2016-2017 учебный год</t>
  </si>
  <si>
    <t>8. Обеспеченность доступности получения образования (эксперт: главный специалист УО Баталлова Р.Н. )</t>
  </si>
  <si>
    <t>9. Удовлетворенность деятельностью ОУ потребителями образовательных услуг (эксперт: главный специалист УОХарахорина А.А.)</t>
  </si>
  <si>
    <t>ИТОГО</t>
  </si>
  <si>
    <t>Проценты</t>
  </si>
  <si>
    <t>Сумма</t>
  </si>
  <si>
    <t>Экономист Идиатуллина Э.Х.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</si>
</sst>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Arial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4" fillId="22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/>
    </xf>
    <xf numFmtId="0" fontId="4" fillId="7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7" borderId="12" xfId="0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16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4" xfId="0" applyFont="1" applyBorder="1" applyAlignment="1">
      <alignment wrapText="1"/>
    </xf>
    <xf numFmtId="0" fontId="4" fillId="7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0" fontId="4" fillId="22" borderId="18" xfId="0" applyFont="1" applyFill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22" borderId="14" xfId="0" applyFont="1" applyFill="1" applyBorder="1" applyAlignment="1">
      <alignment/>
    </xf>
    <xf numFmtId="0" fontId="4" fillId="22" borderId="11" xfId="0" applyFont="1" applyFill="1" applyBorder="1" applyAlignment="1">
      <alignment wrapText="1"/>
    </xf>
    <xf numFmtId="0" fontId="4" fillId="22" borderId="14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wrapText="1"/>
    </xf>
    <xf numFmtId="0" fontId="7" fillId="22" borderId="14" xfId="0" applyFont="1" applyFill="1" applyBorder="1" applyAlignment="1">
      <alignment wrapText="1"/>
    </xf>
    <xf numFmtId="0" fontId="7" fillId="22" borderId="14" xfId="0" applyFont="1" applyFill="1" applyBorder="1" applyAlignment="1">
      <alignment horizontal="center" wrapText="1"/>
    </xf>
    <xf numFmtId="0" fontId="4" fillId="22" borderId="12" xfId="0" applyFont="1" applyFill="1" applyBorder="1" applyAlignment="1">
      <alignment/>
    </xf>
    <xf numFmtId="0" fontId="4" fillId="22" borderId="19" xfId="0" applyFont="1" applyFill="1" applyBorder="1" applyAlignment="1">
      <alignment/>
    </xf>
    <xf numFmtId="0" fontId="4" fillId="0" borderId="20" xfId="0" applyFont="1" applyBorder="1" applyAlignment="1">
      <alignment horizontal="left" vertical="center" wrapText="1"/>
    </xf>
    <xf numFmtId="0" fontId="7" fillId="22" borderId="21" xfId="0" applyFont="1" applyFill="1" applyBorder="1" applyAlignment="1">
      <alignment wrapText="1"/>
    </xf>
    <xf numFmtId="0" fontId="4" fillId="22" borderId="14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22" borderId="21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4" fillId="0" borderId="20" xfId="0" applyFont="1" applyBorder="1" applyAlignment="1">
      <alignment wrapText="1"/>
    </xf>
    <xf numFmtId="0" fontId="4" fillId="22" borderId="21" xfId="0" applyFon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22" borderId="17" xfId="0" applyFont="1" applyFill="1" applyBorder="1" applyAlignment="1">
      <alignment/>
    </xf>
    <xf numFmtId="0" fontId="4" fillId="0" borderId="18" xfId="0" applyFont="1" applyBorder="1" applyAlignment="1">
      <alignment vertical="center" wrapText="1"/>
    </xf>
    <xf numFmtId="0" fontId="4" fillId="22" borderId="21" xfId="0" applyFont="1" applyFill="1" applyBorder="1" applyAlignment="1">
      <alignment horizontal="center"/>
    </xf>
    <xf numFmtId="0" fontId="7" fillId="22" borderId="21" xfId="0" applyFont="1" applyFill="1" applyBorder="1" applyAlignment="1">
      <alignment horizontal="center" wrapText="1"/>
    </xf>
    <xf numFmtId="0" fontId="4" fillId="22" borderId="18" xfId="0" applyFont="1" applyFill="1" applyBorder="1" applyAlignment="1">
      <alignment wrapText="1"/>
    </xf>
    <xf numFmtId="0" fontId="4" fillId="22" borderId="14" xfId="0" applyFont="1" applyFill="1" applyBorder="1" applyAlignment="1">
      <alignment horizontal="right"/>
    </xf>
    <xf numFmtId="0" fontId="4" fillId="0" borderId="16" xfId="0" applyFont="1" applyBorder="1" applyAlignment="1">
      <alignment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0" fontId="7" fillId="22" borderId="19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11" borderId="14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172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7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4" fillId="11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16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7" borderId="11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24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22" borderId="14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0" fontId="5" fillId="22" borderId="14" xfId="0" applyFont="1" applyFill="1" applyBorder="1" applyAlignment="1">
      <alignment horizontal="right"/>
    </xf>
    <xf numFmtId="0" fontId="0" fillId="0" borderId="14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3" fillId="0" borderId="16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4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4" fillId="4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4" borderId="22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5" fillId="0" borderId="14" xfId="0" applyFont="1" applyBorder="1" applyAlignment="1">
      <alignment horizontal="right"/>
    </xf>
    <xf numFmtId="0" fontId="4" fillId="7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56" zoomScaleNormal="56" zoomScalePageLayoutView="0" workbookViewId="0" topLeftCell="A4">
      <selection activeCell="G25" sqref="G25"/>
    </sheetView>
  </sheetViews>
  <sheetFormatPr defaultColWidth="9.140625" defaultRowHeight="12.75" customHeight="1"/>
  <cols>
    <col min="1" max="1" width="6.57421875" style="0" customWidth="1"/>
    <col min="2" max="2" width="62.57421875" style="0" customWidth="1"/>
    <col min="3" max="3" width="15.28125" style="0" customWidth="1"/>
  </cols>
  <sheetData>
    <row r="1" spans="1:9" ht="25.5" customHeight="1">
      <c r="A1" s="118" t="s">
        <v>346</v>
      </c>
      <c r="B1" s="119"/>
      <c r="C1" s="119"/>
      <c r="D1" s="119"/>
      <c r="E1" s="119"/>
      <c r="F1" s="119"/>
      <c r="G1" s="119"/>
      <c r="H1" s="119"/>
      <c r="I1" s="119"/>
    </row>
    <row r="2" ht="18.75" customHeight="1">
      <c r="A2" s="95" t="s">
        <v>380</v>
      </c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63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98" t="s">
        <v>379</v>
      </c>
      <c r="H4" s="20" t="s">
        <v>6</v>
      </c>
      <c r="I4" s="31" t="s">
        <v>7</v>
      </c>
      <c r="J4" s="75" t="s">
        <v>333</v>
      </c>
      <c r="K4" s="75" t="s">
        <v>331</v>
      </c>
      <c r="L4" s="75" t="s">
        <v>341</v>
      </c>
      <c r="M4" s="75" t="s">
        <v>332</v>
      </c>
      <c r="N4" s="75" t="s">
        <v>334</v>
      </c>
      <c r="O4" s="75" t="s">
        <v>335</v>
      </c>
      <c r="P4" s="75" t="s">
        <v>336</v>
      </c>
      <c r="Q4" s="75" t="s">
        <v>342</v>
      </c>
      <c r="R4" s="75" t="s">
        <v>337</v>
      </c>
      <c r="S4" s="75" t="s">
        <v>343</v>
      </c>
      <c r="T4" s="75" t="s">
        <v>338</v>
      </c>
      <c r="U4" s="75" t="s">
        <v>339</v>
      </c>
      <c r="V4" s="75" t="s">
        <v>340</v>
      </c>
      <c r="W4" s="75" t="s">
        <v>344</v>
      </c>
    </row>
    <row r="5" spans="1:23" ht="54" customHeight="1">
      <c r="A5" s="17" t="s">
        <v>8</v>
      </c>
      <c r="B5" s="19" t="s">
        <v>9</v>
      </c>
      <c r="C5" s="21" t="s">
        <v>10</v>
      </c>
      <c r="D5" s="22">
        <v>100</v>
      </c>
      <c r="E5" s="22">
        <v>100</v>
      </c>
      <c r="F5" s="22">
        <v>99</v>
      </c>
      <c r="G5" s="22">
        <v>100</v>
      </c>
      <c r="H5" s="22">
        <v>99</v>
      </c>
      <c r="I5" s="32">
        <v>100</v>
      </c>
      <c r="J5" s="77">
        <v>100</v>
      </c>
      <c r="K5" s="99">
        <v>100</v>
      </c>
      <c r="L5" s="77">
        <v>100</v>
      </c>
      <c r="M5" s="77">
        <v>100</v>
      </c>
      <c r="N5" s="77">
        <v>100</v>
      </c>
      <c r="O5" s="77">
        <v>94</v>
      </c>
      <c r="P5" s="77">
        <v>97</v>
      </c>
      <c r="Q5" s="77">
        <v>92</v>
      </c>
      <c r="R5" s="77">
        <v>100</v>
      </c>
      <c r="S5" s="77">
        <v>100</v>
      </c>
      <c r="T5" s="77">
        <v>100</v>
      </c>
      <c r="U5" s="77">
        <v>100</v>
      </c>
      <c r="V5" s="77">
        <v>95</v>
      </c>
      <c r="W5" s="77">
        <v>92</v>
      </c>
    </row>
    <row r="6" spans="1:23" ht="48" customHeight="1">
      <c r="A6" s="17" t="s">
        <v>11</v>
      </c>
      <c r="B6" s="19" t="s">
        <v>12</v>
      </c>
      <c r="C6" s="21" t="s">
        <v>10</v>
      </c>
      <c r="D6" s="22">
        <v>45</v>
      </c>
      <c r="E6" s="22">
        <v>50</v>
      </c>
      <c r="F6" s="22">
        <v>60</v>
      </c>
      <c r="G6" s="22">
        <v>68</v>
      </c>
      <c r="H6" s="22">
        <v>42</v>
      </c>
      <c r="I6" s="32">
        <v>56</v>
      </c>
      <c r="J6" s="77">
        <v>65</v>
      </c>
      <c r="K6" s="99">
        <v>69</v>
      </c>
      <c r="L6" s="77">
        <v>35</v>
      </c>
      <c r="M6" s="77">
        <v>60</v>
      </c>
      <c r="N6" s="77">
        <v>42</v>
      </c>
      <c r="O6" s="77">
        <v>25</v>
      </c>
      <c r="P6" s="77">
        <v>53</v>
      </c>
      <c r="Q6" s="77">
        <v>21</v>
      </c>
      <c r="R6" s="77">
        <v>52</v>
      </c>
      <c r="S6" s="77">
        <v>35</v>
      </c>
      <c r="T6" s="77">
        <v>43</v>
      </c>
      <c r="U6" s="77">
        <v>33</v>
      </c>
      <c r="V6" s="77">
        <v>27</v>
      </c>
      <c r="W6" s="77">
        <v>17</v>
      </c>
    </row>
    <row r="7" spans="1:23" ht="58.5" customHeight="1">
      <c r="A7" s="17" t="s">
        <v>13</v>
      </c>
      <c r="B7" s="19" t="s">
        <v>14</v>
      </c>
      <c r="C7" s="21" t="s">
        <v>10</v>
      </c>
      <c r="D7" s="22">
        <v>96</v>
      </c>
      <c r="E7" s="22">
        <v>100</v>
      </c>
      <c r="F7" s="22">
        <v>100</v>
      </c>
      <c r="G7" s="22"/>
      <c r="H7" s="22">
        <v>100</v>
      </c>
      <c r="I7" s="32">
        <v>97</v>
      </c>
      <c r="J7" s="77">
        <v>100</v>
      </c>
      <c r="K7" s="99">
        <v>88</v>
      </c>
      <c r="L7" s="77">
        <v>84</v>
      </c>
      <c r="M7" s="77">
        <v>100</v>
      </c>
      <c r="N7" s="77">
        <v>80</v>
      </c>
      <c r="O7" s="77">
        <v>85</v>
      </c>
      <c r="P7" s="77">
        <v>100</v>
      </c>
      <c r="Q7" s="77">
        <v>100</v>
      </c>
      <c r="R7" s="77">
        <v>100</v>
      </c>
      <c r="S7" s="77">
        <v>100</v>
      </c>
      <c r="T7" s="77">
        <v>94</v>
      </c>
      <c r="U7" s="77">
        <v>100</v>
      </c>
      <c r="V7" s="77">
        <v>100</v>
      </c>
      <c r="W7" s="77">
        <v>90</v>
      </c>
    </row>
    <row r="8" spans="1:23" ht="77.25" customHeight="1">
      <c r="A8" s="17" t="s">
        <v>15</v>
      </c>
      <c r="B8" s="19" t="s">
        <v>16</v>
      </c>
      <c r="C8" s="21" t="s">
        <v>10</v>
      </c>
      <c r="D8" s="22">
        <v>81</v>
      </c>
      <c r="E8" s="22">
        <v>100</v>
      </c>
      <c r="F8" s="22">
        <v>68</v>
      </c>
      <c r="G8" s="22"/>
      <c r="H8" s="22">
        <v>48</v>
      </c>
      <c r="I8" s="32">
        <v>80</v>
      </c>
      <c r="J8" s="77">
        <v>95</v>
      </c>
      <c r="K8" s="99">
        <v>100</v>
      </c>
      <c r="L8" s="77">
        <v>100</v>
      </c>
      <c r="M8" s="77">
        <v>100</v>
      </c>
      <c r="N8" s="77">
        <v>60</v>
      </c>
      <c r="O8" s="77">
        <v>84</v>
      </c>
      <c r="P8" s="77">
        <v>100</v>
      </c>
      <c r="Q8" s="77">
        <v>100</v>
      </c>
      <c r="R8" s="77">
        <v>100</v>
      </c>
      <c r="S8" s="77">
        <v>63</v>
      </c>
      <c r="T8" s="77">
        <v>94</v>
      </c>
      <c r="U8" s="77">
        <v>53</v>
      </c>
      <c r="V8" s="77">
        <v>100</v>
      </c>
      <c r="W8" s="77">
        <v>61</v>
      </c>
    </row>
    <row r="9" spans="1:23" ht="60.75" customHeight="1">
      <c r="A9" s="17" t="s">
        <v>17</v>
      </c>
      <c r="B9" s="86" t="s">
        <v>358</v>
      </c>
      <c r="C9" s="21" t="s">
        <v>10</v>
      </c>
      <c r="D9" s="22">
        <v>100</v>
      </c>
      <c r="E9" s="22">
        <v>100</v>
      </c>
      <c r="F9" s="22">
        <v>100</v>
      </c>
      <c r="G9" s="22"/>
      <c r="H9" s="22">
        <v>100</v>
      </c>
      <c r="I9" s="32">
        <v>100</v>
      </c>
      <c r="J9" s="77">
        <v>100</v>
      </c>
      <c r="K9" s="99">
        <v>100</v>
      </c>
      <c r="L9" s="77">
        <v>100</v>
      </c>
      <c r="M9" s="77">
        <v>100</v>
      </c>
      <c r="N9" s="77">
        <v>100</v>
      </c>
      <c r="O9" s="77">
        <v>100</v>
      </c>
      <c r="P9" s="77">
        <v>100</v>
      </c>
      <c r="Q9" s="77">
        <v>100</v>
      </c>
      <c r="R9" s="77">
        <v>100</v>
      </c>
      <c r="S9" s="77">
        <v>100</v>
      </c>
      <c r="T9" s="77">
        <v>100</v>
      </c>
      <c r="U9" s="77">
        <v>100</v>
      </c>
      <c r="V9" s="77">
        <v>60</v>
      </c>
      <c r="W9" s="77">
        <v>100</v>
      </c>
    </row>
    <row r="10" spans="1:23" ht="59.25" customHeight="1">
      <c r="A10" s="17" t="s">
        <v>18</v>
      </c>
      <c r="B10" s="19" t="s">
        <v>359</v>
      </c>
      <c r="C10" s="21" t="s">
        <v>10</v>
      </c>
      <c r="D10" s="22">
        <v>56</v>
      </c>
      <c r="E10" s="22">
        <v>40</v>
      </c>
      <c r="F10" s="22">
        <v>94</v>
      </c>
      <c r="G10" s="22"/>
      <c r="H10" s="22">
        <v>63</v>
      </c>
      <c r="I10" s="32">
        <v>73</v>
      </c>
      <c r="J10" s="77">
        <v>49</v>
      </c>
      <c r="K10" s="99">
        <v>35</v>
      </c>
      <c r="L10" s="77">
        <v>74</v>
      </c>
      <c r="M10" s="77">
        <v>73</v>
      </c>
      <c r="N10" s="77">
        <v>73</v>
      </c>
      <c r="O10" s="77">
        <v>50</v>
      </c>
      <c r="P10" s="77">
        <v>67</v>
      </c>
      <c r="Q10" s="77">
        <v>73</v>
      </c>
      <c r="R10" s="77">
        <v>50</v>
      </c>
      <c r="S10" s="77">
        <v>47</v>
      </c>
      <c r="T10" s="77">
        <v>59</v>
      </c>
      <c r="U10" s="77">
        <v>27</v>
      </c>
      <c r="V10" s="77">
        <v>0</v>
      </c>
      <c r="W10" s="77">
        <v>44</v>
      </c>
    </row>
    <row r="11" spans="1:23" ht="65.25" customHeight="1">
      <c r="A11" s="17" t="s">
        <v>19</v>
      </c>
      <c r="B11" s="18" t="s">
        <v>360</v>
      </c>
      <c r="C11" s="21" t="s">
        <v>10</v>
      </c>
      <c r="D11" s="22"/>
      <c r="E11" s="22">
        <v>71</v>
      </c>
      <c r="F11" s="22">
        <v>73</v>
      </c>
      <c r="G11" s="22"/>
      <c r="H11" s="22">
        <v>69</v>
      </c>
      <c r="I11" s="32">
        <v>72</v>
      </c>
      <c r="J11" s="77">
        <v>69</v>
      </c>
      <c r="K11" s="99">
        <v>74</v>
      </c>
      <c r="L11" s="77">
        <v>75</v>
      </c>
      <c r="M11" s="77">
        <v>66</v>
      </c>
      <c r="N11" s="77">
        <v>64</v>
      </c>
      <c r="O11" s="77"/>
      <c r="P11" s="77">
        <v>60</v>
      </c>
      <c r="Q11" s="77"/>
      <c r="R11" s="77">
        <v>73</v>
      </c>
      <c r="S11" s="77"/>
      <c r="T11" s="77">
        <v>71</v>
      </c>
      <c r="U11" s="77">
        <v>65</v>
      </c>
      <c r="V11" s="77">
        <v>0</v>
      </c>
      <c r="W11" s="77">
        <v>0</v>
      </c>
    </row>
    <row r="12" spans="1:23" ht="57" customHeight="1">
      <c r="A12" s="17" t="s">
        <v>20</v>
      </c>
      <c r="B12" s="18" t="s">
        <v>21</v>
      </c>
      <c r="C12" s="21" t="s">
        <v>10</v>
      </c>
      <c r="D12" s="22"/>
      <c r="E12" s="22">
        <v>50</v>
      </c>
      <c r="F12" s="22">
        <v>70</v>
      </c>
      <c r="G12" s="22"/>
      <c r="H12" s="22">
        <v>20</v>
      </c>
      <c r="I12" s="32">
        <v>100</v>
      </c>
      <c r="J12" s="77"/>
      <c r="K12" s="99">
        <v>0</v>
      </c>
      <c r="L12" s="77">
        <v>100</v>
      </c>
      <c r="M12" s="77">
        <v>100</v>
      </c>
      <c r="N12" s="77"/>
      <c r="O12" s="77"/>
      <c r="P12" s="77">
        <v>100</v>
      </c>
      <c r="Q12" s="77"/>
      <c r="R12" s="77">
        <v>100</v>
      </c>
      <c r="S12" s="77"/>
      <c r="T12" s="77">
        <v>100</v>
      </c>
      <c r="U12" s="77">
        <v>100</v>
      </c>
      <c r="V12" s="77">
        <v>0</v>
      </c>
      <c r="W12" s="77">
        <v>0</v>
      </c>
    </row>
    <row r="13" spans="1:23" ht="52.5" customHeight="1">
      <c r="A13" s="17" t="s">
        <v>22</v>
      </c>
      <c r="B13" s="18" t="s">
        <v>23</v>
      </c>
      <c r="C13" s="21" t="s">
        <v>24</v>
      </c>
      <c r="D13" s="22">
        <v>2</v>
      </c>
      <c r="E13" s="22">
        <v>6</v>
      </c>
      <c r="F13" s="22">
        <v>14</v>
      </c>
      <c r="G13" s="22"/>
      <c r="H13" s="22">
        <v>1</v>
      </c>
      <c r="I13" s="32"/>
      <c r="J13" s="77">
        <v>2</v>
      </c>
      <c r="K13" s="99">
        <v>0</v>
      </c>
      <c r="L13" s="77"/>
      <c r="M13" s="77">
        <v>0</v>
      </c>
      <c r="N13" s="77"/>
      <c r="O13" s="77">
        <v>1</v>
      </c>
      <c r="P13" s="77">
        <v>2</v>
      </c>
      <c r="Q13" s="77"/>
      <c r="R13" s="77"/>
      <c r="S13" s="77"/>
      <c r="T13" s="77"/>
      <c r="U13" s="77"/>
      <c r="V13" s="77">
        <v>0</v>
      </c>
      <c r="W13" s="77">
        <v>0</v>
      </c>
    </row>
    <row r="14" spans="1:23" ht="64.5" customHeight="1">
      <c r="A14" s="17" t="s">
        <v>25</v>
      </c>
      <c r="B14" s="18" t="s">
        <v>357</v>
      </c>
      <c r="C14" s="21" t="s">
        <v>24</v>
      </c>
      <c r="D14" s="22"/>
      <c r="E14" s="22">
        <v>4</v>
      </c>
      <c r="F14" s="22">
        <v>11</v>
      </c>
      <c r="G14" s="22"/>
      <c r="H14" s="22">
        <v>2</v>
      </c>
      <c r="I14" s="32">
        <v>2</v>
      </c>
      <c r="J14" s="77"/>
      <c r="K14" s="99">
        <v>1</v>
      </c>
      <c r="L14" s="77"/>
      <c r="M14" s="77">
        <v>0</v>
      </c>
      <c r="N14" s="77"/>
      <c r="O14" s="77"/>
      <c r="P14" s="77">
        <v>1</v>
      </c>
      <c r="Q14" s="77"/>
      <c r="R14" s="77"/>
      <c r="S14" s="77"/>
      <c r="T14" s="77">
        <v>1</v>
      </c>
      <c r="U14" s="77">
        <v>1</v>
      </c>
      <c r="V14" s="77">
        <v>0</v>
      </c>
      <c r="W14" s="77">
        <v>0</v>
      </c>
    </row>
    <row r="15" spans="1:23" ht="87" customHeight="1">
      <c r="A15" s="87" t="s">
        <v>26</v>
      </c>
      <c r="B15" s="18" t="s">
        <v>28</v>
      </c>
      <c r="C15" s="21" t="s">
        <v>10</v>
      </c>
      <c r="D15" s="22"/>
      <c r="E15" s="22">
        <v>100</v>
      </c>
      <c r="F15" s="22">
        <v>100</v>
      </c>
      <c r="G15" s="22"/>
      <c r="H15" s="22">
        <v>100</v>
      </c>
      <c r="I15" s="32">
        <v>100</v>
      </c>
      <c r="J15" s="77">
        <v>100</v>
      </c>
      <c r="K15" s="99">
        <v>100</v>
      </c>
      <c r="L15" s="77">
        <v>100</v>
      </c>
      <c r="M15" s="77">
        <v>100</v>
      </c>
      <c r="N15" s="77">
        <v>100</v>
      </c>
      <c r="O15" s="77"/>
      <c r="P15" s="77">
        <v>100</v>
      </c>
      <c r="Q15" s="77"/>
      <c r="R15" s="77">
        <v>100</v>
      </c>
      <c r="S15" s="77"/>
      <c r="T15" s="77">
        <v>100</v>
      </c>
      <c r="U15" s="77">
        <v>100</v>
      </c>
      <c r="V15" s="77">
        <v>0</v>
      </c>
      <c r="W15" s="77"/>
    </row>
    <row r="16" spans="1:23" ht="52.5" customHeight="1">
      <c r="A16" s="87" t="s">
        <v>27</v>
      </c>
      <c r="B16" s="18" t="s">
        <v>30</v>
      </c>
      <c r="C16" s="21" t="s">
        <v>10</v>
      </c>
      <c r="D16" s="22">
        <v>100</v>
      </c>
      <c r="E16" s="22">
        <v>100</v>
      </c>
      <c r="F16" s="22">
        <v>100</v>
      </c>
      <c r="G16" s="22"/>
      <c r="H16" s="22">
        <v>100</v>
      </c>
      <c r="I16" s="32">
        <v>100</v>
      </c>
      <c r="J16" s="77">
        <v>100</v>
      </c>
      <c r="K16" s="99">
        <v>100</v>
      </c>
      <c r="L16" s="77">
        <v>100</v>
      </c>
      <c r="M16" s="77">
        <v>100</v>
      </c>
      <c r="N16" s="77">
        <v>100</v>
      </c>
      <c r="O16" s="77">
        <v>100</v>
      </c>
      <c r="P16" s="77">
        <v>100</v>
      </c>
      <c r="Q16" s="77">
        <v>100</v>
      </c>
      <c r="R16" s="77">
        <v>100</v>
      </c>
      <c r="S16" s="77">
        <v>100</v>
      </c>
      <c r="T16" s="77">
        <v>100</v>
      </c>
      <c r="U16" s="77">
        <v>100</v>
      </c>
      <c r="V16" s="77">
        <v>100</v>
      </c>
      <c r="W16" s="77">
        <v>0</v>
      </c>
    </row>
    <row r="17" spans="1:23" ht="70.5" customHeight="1">
      <c r="A17" s="87" t="s">
        <v>29</v>
      </c>
      <c r="B17" s="18" t="s">
        <v>32</v>
      </c>
      <c r="C17" s="21" t="s">
        <v>10</v>
      </c>
      <c r="D17" s="22">
        <v>90</v>
      </c>
      <c r="E17" s="22">
        <v>90</v>
      </c>
      <c r="F17" s="22">
        <v>100</v>
      </c>
      <c r="G17" s="22"/>
      <c r="H17" s="22">
        <v>100</v>
      </c>
      <c r="I17" s="32">
        <v>100</v>
      </c>
      <c r="J17" s="77">
        <v>100</v>
      </c>
      <c r="K17" s="99">
        <v>100</v>
      </c>
      <c r="L17" s="77">
        <v>100</v>
      </c>
      <c r="M17" s="77">
        <v>100</v>
      </c>
      <c r="N17" s="77">
        <v>90</v>
      </c>
      <c r="O17" s="77">
        <v>90</v>
      </c>
      <c r="P17" s="77">
        <v>100</v>
      </c>
      <c r="Q17" s="77">
        <v>100</v>
      </c>
      <c r="R17" s="77">
        <v>100</v>
      </c>
      <c r="S17" s="77">
        <v>100</v>
      </c>
      <c r="T17" s="77">
        <v>100</v>
      </c>
      <c r="U17" s="77">
        <v>100</v>
      </c>
      <c r="V17" s="77">
        <v>100</v>
      </c>
      <c r="W17" s="77">
        <v>100</v>
      </c>
    </row>
    <row r="18" spans="1:23" ht="73.5" customHeight="1">
      <c r="A18" s="87" t="s">
        <v>31</v>
      </c>
      <c r="B18" s="18" t="s">
        <v>329</v>
      </c>
      <c r="C18" s="21" t="s">
        <v>10</v>
      </c>
      <c r="D18" s="22">
        <v>99</v>
      </c>
      <c r="E18" s="22">
        <v>99</v>
      </c>
      <c r="F18" s="22">
        <v>97</v>
      </c>
      <c r="G18" s="22">
        <v>90</v>
      </c>
      <c r="H18" s="22">
        <v>98</v>
      </c>
      <c r="I18" s="32">
        <v>98</v>
      </c>
      <c r="J18" s="77">
        <v>100</v>
      </c>
      <c r="K18" s="99">
        <v>98</v>
      </c>
      <c r="L18" s="77">
        <v>98</v>
      </c>
      <c r="M18" s="77">
        <v>98</v>
      </c>
      <c r="N18" s="77">
        <v>100</v>
      </c>
      <c r="O18" s="77">
        <v>98</v>
      </c>
      <c r="P18" s="77">
        <v>98</v>
      </c>
      <c r="Q18" s="77">
        <v>90</v>
      </c>
      <c r="R18" s="77">
        <v>95</v>
      </c>
      <c r="S18" s="77">
        <v>85</v>
      </c>
      <c r="T18" s="77">
        <v>100</v>
      </c>
      <c r="U18" s="77">
        <v>96</v>
      </c>
      <c r="V18" s="77">
        <v>93</v>
      </c>
      <c r="W18" s="77">
        <v>89</v>
      </c>
    </row>
    <row r="19" spans="1:23" ht="57.75" customHeight="1">
      <c r="A19" s="87" t="s">
        <v>33</v>
      </c>
      <c r="B19" s="18" t="s">
        <v>36</v>
      </c>
      <c r="C19" s="21" t="s">
        <v>10</v>
      </c>
      <c r="D19" s="22">
        <v>38</v>
      </c>
      <c r="E19" s="22">
        <v>33</v>
      </c>
      <c r="F19" s="22">
        <v>44</v>
      </c>
      <c r="G19" s="22">
        <v>35</v>
      </c>
      <c r="H19" s="22">
        <v>36</v>
      </c>
      <c r="I19" s="32">
        <v>28</v>
      </c>
      <c r="J19" s="77">
        <v>40</v>
      </c>
      <c r="K19" s="99">
        <v>36</v>
      </c>
      <c r="L19" s="77">
        <v>24</v>
      </c>
      <c r="M19" s="77">
        <v>26</v>
      </c>
      <c r="N19" s="77">
        <v>25</v>
      </c>
      <c r="O19" s="77">
        <v>25</v>
      </c>
      <c r="P19" s="77">
        <v>33</v>
      </c>
      <c r="Q19" s="77">
        <v>22</v>
      </c>
      <c r="R19" s="77">
        <v>45</v>
      </c>
      <c r="S19" s="77">
        <v>33</v>
      </c>
      <c r="T19" s="77">
        <v>36</v>
      </c>
      <c r="U19" s="77">
        <v>37</v>
      </c>
      <c r="V19" s="77">
        <v>30</v>
      </c>
      <c r="W19" s="77">
        <v>19</v>
      </c>
    </row>
    <row r="20" spans="1:23" ht="60" customHeight="1">
      <c r="A20" s="87" t="s">
        <v>35</v>
      </c>
      <c r="B20" s="18" t="s">
        <v>38</v>
      </c>
      <c r="C20" s="21" t="s">
        <v>10</v>
      </c>
      <c r="D20" s="23"/>
      <c r="E20" s="23"/>
      <c r="F20" s="23"/>
      <c r="G20" s="23"/>
      <c r="H20" s="23"/>
      <c r="I20" s="33"/>
      <c r="J20" s="77"/>
      <c r="K20" s="99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53.25" customHeight="1">
      <c r="A21" s="87" t="s">
        <v>37</v>
      </c>
      <c r="B21" s="18" t="s">
        <v>40</v>
      </c>
      <c r="C21" s="21" t="s">
        <v>10</v>
      </c>
      <c r="D21" s="23"/>
      <c r="E21" s="23"/>
      <c r="F21" s="23"/>
      <c r="G21" s="23"/>
      <c r="H21" s="23"/>
      <c r="I21" s="33"/>
      <c r="J21" s="77"/>
      <c r="K21" s="99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57.75" customHeight="1">
      <c r="A22" s="87" t="s">
        <v>39</v>
      </c>
      <c r="B22" s="89" t="s">
        <v>370</v>
      </c>
      <c r="C22" s="21" t="s">
        <v>10</v>
      </c>
      <c r="D22" s="23">
        <v>89</v>
      </c>
      <c r="E22" s="23">
        <v>89</v>
      </c>
      <c r="F22" s="23">
        <v>86</v>
      </c>
      <c r="G22" s="23">
        <v>72</v>
      </c>
      <c r="H22" s="23">
        <v>87</v>
      </c>
      <c r="I22" s="33">
        <v>90</v>
      </c>
      <c r="J22" s="77">
        <v>97</v>
      </c>
      <c r="K22" s="99">
        <v>100</v>
      </c>
      <c r="L22" s="77">
        <v>94</v>
      </c>
      <c r="M22" s="77">
        <v>76</v>
      </c>
      <c r="N22" s="77">
        <v>87</v>
      </c>
      <c r="O22" s="77">
        <v>82</v>
      </c>
      <c r="P22" s="77">
        <v>90</v>
      </c>
      <c r="Q22" s="77">
        <v>80</v>
      </c>
      <c r="R22" s="77">
        <v>83</v>
      </c>
      <c r="S22" s="77">
        <v>78</v>
      </c>
      <c r="T22" s="77">
        <v>88</v>
      </c>
      <c r="U22" s="77">
        <v>83</v>
      </c>
      <c r="V22" s="77">
        <v>82</v>
      </c>
      <c r="W22" s="77">
        <v>82</v>
      </c>
    </row>
    <row r="23" spans="1:23" ht="57.75" customHeight="1">
      <c r="A23" s="87" t="s">
        <v>41</v>
      </c>
      <c r="B23" s="89" t="s">
        <v>371</v>
      </c>
      <c r="C23" s="21" t="s">
        <v>10</v>
      </c>
      <c r="D23" s="23">
        <v>46</v>
      </c>
      <c r="E23" s="23">
        <v>46</v>
      </c>
      <c r="F23" s="23">
        <v>50</v>
      </c>
      <c r="G23" s="23">
        <v>22</v>
      </c>
      <c r="H23" s="23">
        <v>57</v>
      </c>
      <c r="I23" s="33">
        <v>44</v>
      </c>
      <c r="J23" s="77">
        <v>48</v>
      </c>
      <c r="K23" s="99">
        <v>47</v>
      </c>
      <c r="L23" s="77">
        <v>43</v>
      </c>
      <c r="M23" s="77">
        <v>37</v>
      </c>
      <c r="N23" s="77">
        <v>38</v>
      </c>
      <c r="O23" s="77">
        <v>36</v>
      </c>
      <c r="P23" s="77">
        <v>44</v>
      </c>
      <c r="Q23" s="77">
        <v>37</v>
      </c>
      <c r="R23" s="77">
        <v>56</v>
      </c>
      <c r="S23" s="77">
        <v>39</v>
      </c>
      <c r="T23" s="77">
        <v>45</v>
      </c>
      <c r="U23" s="77">
        <v>48</v>
      </c>
      <c r="V23" s="77">
        <v>33</v>
      </c>
      <c r="W23" s="77">
        <v>27</v>
      </c>
    </row>
    <row r="24" spans="1:23" ht="50.25" customHeight="1">
      <c r="A24" s="87" t="s">
        <v>42</v>
      </c>
      <c r="B24" s="18" t="s">
        <v>44</v>
      </c>
      <c r="C24" s="21" t="s">
        <v>45</v>
      </c>
      <c r="D24" s="23">
        <v>19</v>
      </c>
      <c r="E24" s="23">
        <v>15</v>
      </c>
      <c r="F24" s="23">
        <v>9</v>
      </c>
      <c r="G24" s="23">
        <v>18</v>
      </c>
      <c r="H24" s="23">
        <v>26</v>
      </c>
      <c r="I24" s="33">
        <v>17</v>
      </c>
      <c r="J24" s="77">
        <v>12</v>
      </c>
      <c r="K24" s="99">
        <v>10</v>
      </c>
      <c r="L24" s="77">
        <v>10</v>
      </c>
      <c r="M24" s="77">
        <v>21</v>
      </c>
      <c r="N24" s="77">
        <v>12</v>
      </c>
      <c r="O24" s="77">
        <v>23</v>
      </c>
      <c r="P24" s="77">
        <v>9</v>
      </c>
      <c r="Q24" s="77">
        <v>20</v>
      </c>
      <c r="R24" s="77">
        <v>5</v>
      </c>
      <c r="S24" s="77">
        <v>20</v>
      </c>
      <c r="T24" s="77">
        <v>15</v>
      </c>
      <c r="U24" s="77">
        <v>18</v>
      </c>
      <c r="V24" s="77">
        <v>10</v>
      </c>
      <c r="W24" s="77">
        <v>17</v>
      </c>
    </row>
    <row r="25" spans="1:23" ht="72.75" customHeight="1">
      <c r="A25" s="87" t="s">
        <v>43</v>
      </c>
      <c r="B25" s="18" t="s">
        <v>47</v>
      </c>
      <c r="C25" s="21" t="s">
        <v>45</v>
      </c>
      <c r="D25" s="23">
        <v>36</v>
      </c>
      <c r="E25" s="23">
        <v>49</v>
      </c>
      <c r="F25" s="23">
        <v>52</v>
      </c>
      <c r="G25" s="23">
        <v>116</v>
      </c>
      <c r="H25" s="23">
        <v>65</v>
      </c>
      <c r="I25" s="33">
        <v>32</v>
      </c>
      <c r="J25" s="77">
        <v>35</v>
      </c>
      <c r="K25" s="99">
        <v>9</v>
      </c>
      <c r="L25" s="77">
        <v>44</v>
      </c>
      <c r="M25" s="77">
        <v>56</v>
      </c>
      <c r="N25" s="77">
        <v>21</v>
      </c>
      <c r="O25" s="77">
        <v>37</v>
      </c>
      <c r="P25" s="77">
        <v>14</v>
      </c>
      <c r="Q25" s="77">
        <v>10</v>
      </c>
      <c r="R25" s="77">
        <v>20</v>
      </c>
      <c r="S25" s="77">
        <v>10</v>
      </c>
      <c r="T25" s="77">
        <v>24</v>
      </c>
      <c r="U25" s="77">
        <v>20</v>
      </c>
      <c r="V25" s="77">
        <v>10</v>
      </c>
      <c r="W25" s="77">
        <v>15</v>
      </c>
    </row>
    <row r="26" spans="1:23" ht="68.25" customHeight="1">
      <c r="A26" s="87" t="s">
        <v>46</v>
      </c>
      <c r="B26" s="18" t="s">
        <v>49</v>
      </c>
      <c r="C26" s="21" t="s">
        <v>24</v>
      </c>
      <c r="D26" s="23">
        <v>1</v>
      </c>
      <c r="E26" s="23">
        <v>0</v>
      </c>
      <c r="F26" s="23">
        <v>3</v>
      </c>
      <c r="G26" s="23"/>
      <c r="H26" s="23">
        <v>3</v>
      </c>
      <c r="I26" s="33"/>
      <c r="J26" s="77">
        <v>0</v>
      </c>
      <c r="K26" s="99">
        <v>0</v>
      </c>
      <c r="L26" s="77"/>
      <c r="M26" s="77">
        <v>0</v>
      </c>
      <c r="N26" s="77"/>
      <c r="O26" s="77">
        <v>0</v>
      </c>
      <c r="P26" s="77">
        <v>1</v>
      </c>
      <c r="Q26" s="77"/>
      <c r="R26" s="77">
        <v>0</v>
      </c>
      <c r="S26" s="77"/>
      <c r="T26" s="77"/>
      <c r="U26" s="77">
        <v>1</v>
      </c>
      <c r="V26" s="77">
        <v>0</v>
      </c>
      <c r="W26" s="77">
        <v>0</v>
      </c>
    </row>
    <row r="27" spans="1:23" ht="57" customHeight="1">
      <c r="A27" s="88" t="s">
        <v>48</v>
      </c>
      <c r="B27" s="18" t="s">
        <v>281</v>
      </c>
      <c r="C27" s="21" t="s">
        <v>328</v>
      </c>
      <c r="D27" s="24">
        <v>4</v>
      </c>
      <c r="E27" s="24">
        <v>8</v>
      </c>
      <c r="F27" s="24">
        <v>23</v>
      </c>
      <c r="G27" s="24"/>
      <c r="H27" s="24">
        <v>11</v>
      </c>
      <c r="I27" s="34">
        <v>5</v>
      </c>
      <c r="J27" s="77">
        <v>1</v>
      </c>
      <c r="K27" s="99">
        <v>0</v>
      </c>
      <c r="L27" s="77">
        <v>1</v>
      </c>
      <c r="M27" s="77">
        <v>0</v>
      </c>
      <c r="N27" s="77">
        <v>0</v>
      </c>
      <c r="O27" s="77">
        <v>1</v>
      </c>
      <c r="P27" s="77">
        <v>0</v>
      </c>
      <c r="Q27" s="77">
        <v>0</v>
      </c>
      <c r="R27" s="77">
        <v>1</v>
      </c>
      <c r="S27" s="77"/>
      <c r="T27" s="77">
        <v>1</v>
      </c>
      <c r="U27" s="77">
        <v>1</v>
      </c>
      <c r="V27" s="77">
        <v>0</v>
      </c>
      <c r="W27" s="77">
        <v>0</v>
      </c>
    </row>
    <row r="28" spans="1:23" ht="85.5" customHeight="1">
      <c r="A28" s="88" t="s">
        <v>50</v>
      </c>
      <c r="B28" s="18" t="s">
        <v>51</v>
      </c>
      <c r="C28" s="21" t="s">
        <v>24</v>
      </c>
      <c r="D28" s="23"/>
      <c r="E28" s="23">
        <v>2</v>
      </c>
      <c r="F28" s="23">
        <v>1</v>
      </c>
      <c r="G28" s="23"/>
      <c r="H28" s="23">
        <v>2</v>
      </c>
      <c r="I28" s="33"/>
      <c r="J28" s="77"/>
      <c r="K28" s="99">
        <v>0</v>
      </c>
      <c r="L28" s="77">
        <v>1</v>
      </c>
      <c r="M28" s="77">
        <v>0</v>
      </c>
      <c r="N28" s="77">
        <v>1</v>
      </c>
      <c r="O28" s="77">
        <v>0</v>
      </c>
      <c r="P28" s="77">
        <v>0</v>
      </c>
      <c r="Q28" s="77"/>
      <c r="R28" s="77">
        <v>0</v>
      </c>
      <c r="S28" s="77"/>
      <c r="T28" s="77"/>
      <c r="U28" s="77"/>
      <c r="V28" s="77">
        <v>0</v>
      </c>
      <c r="W28" s="77"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"/>
  <sheetViews>
    <sheetView zoomScale="51" zoomScaleNormal="51" zoomScalePageLayoutView="0" workbookViewId="0" topLeftCell="A1">
      <selection activeCell="X7" sqref="X7"/>
    </sheetView>
  </sheetViews>
  <sheetFormatPr defaultColWidth="9.140625" defaultRowHeight="12.75" customHeight="1"/>
  <cols>
    <col min="1" max="1" width="4.28125" style="0" customWidth="1"/>
    <col min="2" max="2" width="55.57421875" style="0" customWidth="1"/>
    <col min="3" max="3" width="13.7109375" style="0" customWidth="1"/>
  </cols>
  <sheetData>
    <row r="1" spans="1:9" ht="35.25" customHeight="1">
      <c r="A1" s="120" t="s">
        <v>269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383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52.5" customHeight="1">
      <c r="A4" s="8" t="s">
        <v>0</v>
      </c>
      <c r="B4" s="8" t="s">
        <v>1</v>
      </c>
      <c r="C4" s="8" t="s">
        <v>52</v>
      </c>
      <c r="D4" s="13" t="s">
        <v>3</v>
      </c>
      <c r="E4" s="13" t="s">
        <v>4</v>
      </c>
      <c r="F4" s="13" t="s">
        <v>5</v>
      </c>
      <c r="G4" s="13" t="s">
        <v>379</v>
      </c>
      <c r="H4" s="13" t="s">
        <v>6</v>
      </c>
      <c r="I4" s="13" t="s">
        <v>7</v>
      </c>
      <c r="J4" s="90" t="s">
        <v>333</v>
      </c>
      <c r="K4" s="90" t="s">
        <v>331</v>
      </c>
      <c r="L4" s="90" t="s">
        <v>341</v>
      </c>
      <c r="M4" s="90" t="s">
        <v>332</v>
      </c>
      <c r="N4" s="90" t="s">
        <v>334</v>
      </c>
      <c r="O4" s="90" t="s">
        <v>335</v>
      </c>
      <c r="P4" s="90" t="s">
        <v>336</v>
      </c>
      <c r="Q4" s="90" t="s">
        <v>342</v>
      </c>
      <c r="R4" s="90" t="s">
        <v>337</v>
      </c>
      <c r="S4" s="90" t="s">
        <v>343</v>
      </c>
      <c r="T4" s="90" t="s">
        <v>338</v>
      </c>
      <c r="U4" s="90" t="s">
        <v>339</v>
      </c>
      <c r="V4" s="90" t="s">
        <v>340</v>
      </c>
      <c r="W4" s="90" t="s">
        <v>344</v>
      </c>
    </row>
    <row r="5" spans="1:23" ht="88.5" customHeight="1">
      <c r="A5" s="12" t="s">
        <v>139</v>
      </c>
      <c r="B5" s="3" t="s">
        <v>273</v>
      </c>
      <c r="C5" s="36" t="s">
        <v>233</v>
      </c>
      <c r="D5" s="39">
        <v>7</v>
      </c>
      <c r="E5" s="39">
        <v>7</v>
      </c>
      <c r="F5" s="39">
        <v>7</v>
      </c>
      <c r="G5" s="39">
        <v>7</v>
      </c>
      <c r="H5" s="39">
        <v>7</v>
      </c>
      <c r="I5" s="39">
        <v>7</v>
      </c>
      <c r="J5" s="39">
        <v>7</v>
      </c>
      <c r="K5" s="39">
        <v>7</v>
      </c>
      <c r="L5" s="39">
        <v>7</v>
      </c>
      <c r="M5" s="39">
        <v>7</v>
      </c>
      <c r="N5" s="39">
        <v>7</v>
      </c>
      <c r="O5" s="39">
        <v>7</v>
      </c>
      <c r="P5" s="39">
        <v>7</v>
      </c>
      <c r="Q5" s="39">
        <v>7</v>
      </c>
      <c r="R5" s="39">
        <v>7</v>
      </c>
      <c r="S5" s="39">
        <v>5</v>
      </c>
      <c r="T5" s="39">
        <v>7</v>
      </c>
      <c r="U5" s="39">
        <v>7</v>
      </c>
      <c r="V5" s="39">
        <v>7</v>
      </c>
      <c r="W5" s="39">
        <v>7</v>
      </c>
    </row>
    <row r="6" spans="1:23" ht="72" customHeight="1">
      <c r="A6" s="12" t="s">
        <v>140</v>
      </c>
      <c r="B6" s="3" t="s">
        <v>274</v>
      </c>
      <c r="C6" s="36" t="s">
        <v>234</v>
      </c>
      <c r="D6" s="39">
        <v>5</v>
      </c>
      <c r="E6" s="39">
        <v>5</v>
      </c>
      <c r="F6" s="39">
        <v>5</v>
      </c>
      <c r="G6" s="39">
        <v>5</v>
      </c>
      <c r="H6" s="39">
        <v>5</v>
      </c>
      <c r="I6" s="39">
        <v>5</v>
      </c>
      <c r="J6" s="39">
        <v>5</v>
      </c>
      <c r="K6" s="39">
        <v>5</v>
      </c>
      <c r="L6" s="39">
        <v>5</v>
      </c>
      <c r="M6" s="39">
        <v>5</v>
      </c>
      <c r="N6" s="39">
        <v>5</v>
      </c>
      <c r="O6" s="39">
        <v>5</v>
      </c>
      <c r="P6" s="39">
        <v>5</v>
      </c>
      <c r="Q6" s="39">
        <v>5</v>
      </c>
      <c r="R6" s="39">
        <v>5</v>
      </c>
      <c r="S6" s="39">
        <v>5</v>
      </c>
      <c r="T6" s="39">
        <v>5</v>
      </c>
      <c r="U6" s="39">
        <v>5</v>
      </c>
      <c r="V6" s="39">
        <v>5</v>
      </c>
      <c r="W6" s="39">
        <v>5</v>
      </c>
    </row>
    <row r="7" spans="1:23" ht="66" customHeight="1">
      <c r="A7" s="25" t="s">
        <v>141</v>
      </c>
      <c r="B7" s="26" t="s">
        <v>142</v>
      </c>
      <c r="C7" s="38" t="s">
        <v>66</v>
      </c>
      <c r="D7" s="39">
        <v>5</v>
      </c>
      <c r="E7" s="39">
        <v>5</v>
      </c>
      <c r="F7" s="39">
        <v>5</v>
      </c>
      <c r="G7" s="39">
        <v>5</v>
      </c>
      <c r="H7" s="39">
        <v>5</v>
      </c>
      <c r="I7" s="39">
        <v>5</v>
      </c>
      <c r="J7" s="80">
        <v>5</v>
      </c>
      <c r="K7" s="80">
        <v>5</v>
      </c>
      <c r="L7" s="80">
        <v>5</v>
      </c>
      <c r="M7" s="80">
        <v>5</v>
      </c>
      <c r="N7" s="80">
        <v>5</v>
      </c>
      <c r="O7" s="80">
        <v>5</v>
      </c>
      <c r="P7" s="80">
        <v>5</v>
      </c>
      <c r="Q7" s="80">
        <v>5</v>
      </c>
      <c r="R7" s="80">
        <v>5</v>
      </c>
      <c r="S7" s="80">
        <v>5</v>
      </c>
      <c r="T7" s="80">
        <v>5</v>
      </c>
      <c r="U7" s="80">
        <v>5</v>
      </c>
      <c r="V7" s="80">
        <v>5</v>
      </c>
      <c r="W7" s="80">
        <v>5</v>
      </c>
    </row>
    <row r="8" spans="1:23" ht="36" customHeight="1">
      <c r="A8" s="80" t="s">
        <v>317</v>
      </c>
      <c r="B8" s="28" t="s">
        <v>318</v>
      </c>
      <c r="C8" s="91" t="s">
        <v>327</v>
      </c>
      <c r="D8" s="28">
        <v>5</v>
      </c>
      <c r="E8" s="28">
        <v>5</v>
      </c>
      <c r="F8" s="28">
        <v>5</v>
      </c>
      <c r="G8" s="28">
        <v>5</v>
      </c>
      <c r="H8" s="28">
        <v>5</v>
      </c>
      <c r="I8" s="28">
        <v>5</v>
      </c>
      <c r="J8" s="80">
        <v>5</v>
      </c>
      <c r="K8" s="80">
        <v>5</v>
      </c>
      <c r="L8" s="80">
        <v>5</v>
      </c>
      <c r="M8" s="80">
        <v>5</v>
      </c>
      <c r="N8" s="80">
        <v>5</v>
      </c>
      <c r="O8" s="80">
        <v>5</v>
      </c>
      <c r="P8" s="80">
        <v>5</v>
      </c>
      <c r="Q8" s="80">
        <v>5</v>
      </c>
      <c r="R8" s="80">
        <v>5</v>
      </c>
      <c r="S8" s="80">
        <v>5</v>
      </c>
      <c r="T8" s="80">
        <v>5</v>
      </c>
      <c r="U8" s="80">
        <v>5</v>
      </c>
      <c r="V8" s="80">
        <v>5</v>
      </c>
      <c r="W8" s="80">
        <v>5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"/>
  <sheetViews>
    <sheetView zoomScale="55" zoomScaleNormal="55" zoomScalePageLayoutView="0" workbookViewId="0" topLeftCell="A1">
      <selection activeCell="W8" sqref="W8"/>
    </sheetView>
  </sheetViews>
  <sheetFormatPr defaultColWidth="9.140625" defaultRowHeight="12.75" customHeight="1"/>
  <cols>
    <col min="1" max="1" width="5.00390625" style="0" customWidth="1"/>
    <col min="2" max="2" width="49.140625" style="0" customWidth="1"/>
    <col min="3" max="3" width="16.28125" style="0" customWidth="1"/>
  </cols>
  <sheetData>
    <row r="1" spans="1:9" ht="35.25" customHeight="1">
      <c r="A1" s="120" t="s">
        <v>143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384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45.7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73" t="s">
        <v>6</v>
      </c>
      <c r="I4" s="74" t="s">
        <v>7</v>
      </c>
      <c r="J4" s="75" t="s">
        <v>333</v>
      </c>
      <c r="K4" s="75" t="s">
        <v>331</v>
      </c>
      <c r="L4" s="75" t="s">
        <v>341</v>
      </c>
      <c r="M4" s="75" t="s">
        <v>332</v>
      </c>
      <c r="N4" s="75" t="s">
        <v>334</v>
      </c>
      <c r="O4" s="75" t="s">
        <v>335</v>
      </c>
      <c r="P4" s="75" t="s">
        <v>336</v>
      </c>
      <c r="Q4" s="75" t="s">
        <v>342</v>
      </c>
      <c r="R4" s="75" t="s">
        <v>337</v>
      </c>
      <c r="S4" s="75" t="s">
        <v>343</v>
      </c>
      <c r="T4" s="75" t="s">
        <v>338</v>
      </c>
      <c r="U4" s="75" t="s">
        <v>339</v>
      </c>
      <c r="V4" s="75" t="s">
        <v>340</v>
      </c>
      <c r="W4" s="75" t="s">
        <v>344</v>
      </c>
    </row>
    <row r="5" spans="1:23" ht="75" customHeight="1">
      <c r="A5" s="12" t="s">
        <v>144</v>
      </c>
      <c r="B5" s="3" t="s">
        <v>145</v>
      </c>
      <c r="C5" s="9" t="s">
        <v>146</v>
      </c>
      <c r="D5" s="9">
        <v>5</v>
      </c>
      <c r="E5" s="9">
        <v>5</v>
      </c>
      <c r="F5" s="9">
        <v>5</v>
      </c>
      <c r="G5" s="9">
        <v>5</v>
      </c>
      <c r="H5" s="9">
        <v>5</v>
      </c>
      <c r="I5" s="35">
        <v>5</v>
      </c>
      <c r="J5" s="27">
        <v>5</v>
      </c>
      <c r="K5" s="27">
        <v>5</v>
      </c>
      <c r="L5" s="27">
        <v>5</v>
      </c>
      <c r="M5" s="27">
        <v>5</v>
      </c>
      <c r="N5" s="27">
        <v>4</v>
      </c>
      <c r="O5" s="27">
        <v>5</v>
      </c>
      <c r="P5" s="27">
        <v>5</v>
      </c>
      <c r="Q5" s="27">
        <v>5</v>
      </c>
      <c r="R5" s="27">
        <v>5</v>
      </c>
      <c r="S5" s="27">
        <v>5</v>
      </c>
      <c r="T5" s="27">
        <v>5</v>
      </c>
      <c r="U5" s="27">
        <v>5</v>
      </c>
      <c r="V5" s="27">
        <v>5</v>
      </c>
      <c r="W5" s="27">
        <v>5</v>
      </c>
    </row>
    <row r="6" spans="1:23" ht="63" customHeight="1">
      <c r="A6" s="12" t="s">
        <v>147</v>
      </c>
      <c r="B6" s="3" t="s">
        <v>148</v>
      </c>
      <c r="C6" s="9" t="s">
        <v>319</v>
      </c>
      <c r="D6" s="9">
        <v>5</v>
      </c>
      <c r="E6" s="9">
        <v>5</v>
      </c>
      <c r="F6" s="9">
        <v>5</v>
      </c>
      <c r="G6" s="9">
        <v>5</v>
      </c>
      <c r="H6" s="9">
        <v>5</v>
      </c>
      <c r="I6" s="35">
        <v>5</v>
      </c>
      <c r="J6" s="27">
        <v>5</v>
      </c>
      <c r="K6" s="27">
        <v>5</v>
      </c>
      <c r="L6" s="27">
        <v>5</v>
      </c>
      <c r="M6" s="27">
        <v>5</v>
      </c>
      <c r="N6" s="27">
        <v>5</v>
      </c>
      <c r="O6" s="27">
        <v>5</v>
      </c>
      <c r="P6" s="27">
        <v>5</v>
      </c>
      <c r="Q6" s="27">
        <v>5</v>
      </c>
      <c r="R6" s="27">
        <v>5</v>
      </c>
      <c r="S6" s="27">
        <v>5</v>
      </c>
      <c r="T6" s="27">
        <v>5</v>
      </c>
      <c r="U6" s="27">
        <v>5</v>
      </c>
      <c r="V6" s="27">
        <v>5</v>
      </c>
      <c r="W6" s="27">
        <v>5</v>
      </c>
    </row>
    <row r="7" spans="1:23" ht="90" customHeight="1">
      <c r="A7" s="12" t="s">
        <v>149</v>
      </c>
      <c r="B7" s="3" t="s">
        <v>150</v>
      </c>
      <c r="C7" s="11" t="s">
        <v>151</v>
      </c>
      <c r="D7" s="9">
        <v>15</v>
      </c>
      <c r="E7" s="9">
        <v>15</v>
      </c>
      <c r="F7" s="9">
        <v>15</v>
      </c>
      <c r="G7" s="9">
        <v>15</v>
      </c>
      <c r="H7" s="9">
        <v>15</v>
      </c>
      <c r="I7" s="35">
        <v>15</v>
      </c>
      <c r="J7" s="27">
        <v>15</v>
      </c>
      <c r="K7" s="27">
        <v>14</v>
      </c>
      <c r="L7" s="27">
        <v>14</v>
      </c>
      <c r="M7" s="27">
        <v>14</v>
      </c>
      <c r="N7" s="27">
        <v>15</v>
      </c>
      <c r="O7" s="27">
        <v>15</v>
      </c>
      <c r="P7" s="27">
        <v>15</v>
      </c>
      <c r="Q7" s="27">
        <v>15</v>
      </c>
      <c r="R7" s="27">
        <v>14</v>
      </c>
      <c r="S7" s="27">
        <v>14</v>
      </c>
      <c r="T7" s="27">
        <v>14</v>
      </c>
      <c r="U7" s="27">
        <v>15</v>
      </c>
      <c r="V7" s="27">
        <v>15</v>
      </c>
      <c r="W7" s="27">
        <v>15</v>
      </c>
    </row>
    <row r="8" spans="1:9" ht="12.75">
      <c r="A8" s="15"/>
      <c r="B8" s="15"/>
      <c r="C8" s="15"/>
      <c r="D8" s="15"/>
      <c r="E8" s="15"/>
      <c r="F8" s="15"/>
      <c r="G8" s="15"/>
      <c r="H8" s="15"/>
      <c r="I8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zoomScale="55" zoomScaleNormal="55" zoomScalePageLayoutView="0" workbookViewId="0" topLeftCell="A5">
      <selection activeCell="G15" sqref="G15"/>
    </sheetView>
  </sheetViews>
  <sheetFormatPr defaultColWidth="9.140625" defaultRowHeight="12.75" customHeight="1"/>
  <cols>
    <col min="1" max="1" width="6.57421875" style="0" customWidth="1"/>
    <col min="2" max="2" width="56.8515625" style="0" customWidth="1"/>
    <col min="3" max="3" width="13.7109375" style="0" customWidth="1"/>
    <col min="10" max="10" width="10.28125" style="0" customWidth="1"/>
  </cols>
  <sheetData>
    <row r="1" spans="1:9" ht="35.25" customHeight="1">
      <c r="A1" s="120" t="s">
        <v>152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384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57.7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29" t="s">
        <v>7</v>
      </c>
      <c r="J4" s="81" t="s">
        <v>333</v>
      </c>
      <c r="K4" s="81" t="s">
        <v>331</v>
      </c>
      <c r="L4" s="81" t="s">
        <v>341</v>
      </c>
      <c r="M4" s="81" t="s">
        <v>332</v>
      </c>
      <c r="N4" s="81" t="s">
        <v>334</v>
      </c>
      <c r="O4" s="81" t="s">
        <v>335</v>
      </c>
      <c r="P4" s="81" t="s">
        <v>336</v>
      </c>
      <c r="Q4" s="81" t="s">
        <v>342</v>
      </c>
      <c r="R4" s="81" t="s">
        <v>337</v>
      </c>
      <c r="S4" s="81" t="s">
        <v>343</v>
      </c>
      <c r="T4" s="81" t="s">
        <v>338</v>
      </c>
      <c r="U4" s="81" t="s">
        <v>339</v>
      </c>
      <c r="V4" s="81" t="s">
        <v>340</v>
      </c>
      <c r="W4" s="81" t="s">
        <v>344</v>
      </c>
    </row>
    <row r="5" spans="1:23" ht="99" customHeight="1">
      <c r="A5" s="12" t="s">
        <v>153</v>
      </c>
      <c r="B5" s="3" t="s">
        <v>275</v>
      </c>
      <c r="C5" s="11" t="s">
        <v>320</v>
      </c>
      <c r="D5" s="9">
        <v>0</v>
      </c>
      <c r="E5" s="9">
        <v>0</v>
      </c>
      <c r="F5" s="9">
        <v>1</v>
      </c>
      <c r="G5" s="9">
        <v>1</v>
      </c>
      <c r="H5" s="9">
        <v>0</v>
      </c>
      <c r="I5" s="35">
        <v>0</v>
      </c>
      <c r="J5" s="80">
        <v>0</v>
      </c>
      <c r="K5" s="80">
        <v>1</v>
      </c>
      <c r="L5" s="80">
        <v>0</v>
      </c>
      <c r="M5" s="80">
        <v>1</v>
      </c>
      <c r="N5" s="80">
        <v>1</v>
      </c>
      <c r="O5" s="80">
        <v>1</v>
      </c>
      <c r="P5" s="80">
        <v>1</v>
      </c>
      <c r="Q5" s="80">
        <v>0</v>
      </c>
      <c r="R5" s="80">
        <v>1</v>
      </c>
      <c r="S5" s="80">
        <v>0</v>
      </c>
      <c r="T5" s="80">
        <v>0</v>
      </c>
      <c r="U5" s="80">
        <v>1</v>
      </c>
      <c r="V5" s="80">
        <v>1</v>
      </c>
      <c r="W5" s="80">
        <v>0</v>
      </c>
    </row>
    <row r="6" spans="1:23" ht="106.5" customHeight="1">
      <c r="A6" s="12" t="s">
        <v>154</v>
      </c>
      <c r="B6" s="3" t="s">
        <v>276</v>
      </c>
      <c r="C6" s="11" t="s">
        <v>321</v>
      </c>
      <c r="D6" s="9">
        <v>4</v>
      </c>
      <c r="E6" s="9">
        <v>4</v>
      </c>
      <c r="F6" s="9">
        <v>4</v>
      </c>
      <c r="G6" s="9">
        <v>4</v>
      </c>
      <c r="H6" s="9">
        <v>4</v>
      </c>
      <c r="I6" s="35">
        <v>4</v>
      </c>
      <c r="J6" s="80">
        <v>4</v>
      </c>
      <c r="K6" s="80">
        <v>4</v>
      </c>
      <c r="L6" s="80">
        <v>4</v>
      </c>
      <c r="M6" s="80">
        <v>4</v>
      </c>
      <c r="N6" s="80">
        <v>4</v>
      </c>
      <c r="O6" s="80">
        <v>3</v>
      </c>
      <c r="P6" s="80">
        <v>4</v>
      </c>
      <c r="Q6" s="80">
        <v>4</v>
      </c>
      <c r="R6" s="80">
        <v>4</v>
      </c>
      <c r="S6" s="80">
        <v>3</v>
      </c>
      <c r="T6" s="80">
        <v>4</v>
      </c>
      <c r="U6" s="80">
        <v>4</v>
      </c>
      <c r="V6" s="80">
        <v>4</v>
      </c>
      <c r="W6" s="80">
        <v>4</v>
      </c>
    </row>
    <row r="7" spans="1:23" ht="45" customHeight="1">
      <c r="A7" s="12" t="s">
        <v>155</v>
      </c>
      <c r="B7" s="3" t="s">
        <v>301</v>
      </c>
      <c r="C7" s="11" t="s">
        <v>130</v>
      </c>
      <c r="D7" s="9">
        <v>10</v>
      </c>
      <c r="E7" s="9">
        <v>10</v>
      </c>
      <c r="F7" s="9">
        <v>10</v>
      </c>
      <c r="G7" s="9">
        <v>10</v>
      </c>
      <c r="H7" s="9">
        <v>10</v>
      </c>
      <c r="I7" s="35">
        <v>10</v>
      </c>
      <c r="J7" s="80">
        <v>10</v>
      </c>
      <c r="K7" s="80">
        <v>10</v>
      </c>
      <c r="L7" s="80">
        <v>10</v>
      </c>
      <c r="M7" s="80">
        <v>10</v>
      </c>
      <c r="N7" s="80">
        <v>10</v>
      </c>
      <c r="O7" s="80">
        <v>10</v>
      </c>
      <c r="P7" s="80">
        <v>10</v>
      </c>
      <c r="Q7" s="80">
        <v>10</v>
      </c>
      <c r="R7" s="80">
        <v>10</v>
      </c>
      <c r="S7" s="80">
        <v>10</v>
      </c>
      <c r="T7" s="80">
        <v>10</v>
      </c>
      <c r="U7" s="80">
        <v>10</v>
      </c>
      <c r="V7" s="80">
        <v>10</v>
      </c>
      <c r="W7" s="80">
        <v>10</v>
      </c>
    </row>
    <row r="8" spans="1:23" ht="31.5" customHeight="1">
      <c r="A8" s="12" t="s">
        <v>156</v>
      </c>
      <c r="B8" s="3" t="s">
        <v>157</v>
      </c>
      <c r="C8" s="11" t="s">
        <v>130</v>
      </c>
      <c r="D8" s="9">
        <v>10</v>
      </c>
      <c r="E8" s="9">
        <v>10</v>
      </c>
      <c r="F8" s="9">
        <v>10</v>
      </c>
      <c r="G8" s="9">
        <v>10</v>
      </c>
      <c r="H8" s="9">
        <v>10</v>
      </c>
      <c r="I8" s="35">
        <v>10</v>
      </c>
      <c r="J8" s="80">
        <v>10</v>
      </c>
      <c r="K8" s="80">
        <v>10</v>
      </c>
      <c r="L8" s="80">
        <v>10</v>
      </c>
      <c r="M8" s="80">
        <v>10</v>
      </c>
      <c r="N8" s="80">
        <v>10</v>
      </c>
      <c r="O8" s="80">
        <v>10</v>
      </c>
      <c r="P8" s="80">
        <v>10</v>
      </c>
      <c r="Q8" s="80">
        <v>10</v>
      </c>
      <c r="R8" s="80">
        <v>10</v>
      </c>
      <c r="S8" s="80">
        <v>10</v>
      </c>
      <c r="T8" s="80">
        <v>10</v>
      </c>
      <c r="U8" s="80">
        <v>10</v>
      </c>
      <c r="V8" s="80">
        <v>10</v>
      </c>
      <c r="W8" s="80">
        <v>10</v>
      </c>
    </row>
    <row r="9" spans="1:23" ht="35.25" customHeight="1">
      <c r="A9" s="12" t="s">
        <v>158</v>
      </c>
      <c r="B9" s="3" t="s">
        <v>159</v>
      </c>
      <c r="C9" s="3" t="s">
        <v>160</v>
      </c>
      <c r="D9" s="9">
        <v>9</v>
      </c>
      <c r="E9" s="9">
        <v>9</v>
      </c>
      <c r="F9" s="9">
        <v>9</v>
      </c>
      <c r="G9" s="9">
        <v>10</v>
      </c>
      <c r="H9" s="9">
        <v>9</v>
      </c>
      <c r="I9" s="35">
        <v>9</v>
      </c>
      <c r="J9" s="80">
        <v>9</v>
      </c>
      <c r="K9" s="80">
        <v>9</v>
      </c>
      <c r="L9" s="80">
        <v>9</v>
      </c>
      <c r="M9" s="80">
        <v>9</v>
      </c>
      <c r="N9" s="80">
        <v>9</v>
      </c>
      <c r="O9" s="80">
        <v>9</v>
      </c>
      <c r="P9" s="80">
        <v>9</v>
      </c>
      <c r="Q9" s="35">
        <v>9</v>
      </c>
      <c r="R9" s="80">
        <v>9</v>
      </c>
      <c r="S9" s="80">
        <v>9</v>
      </c>
      <c r="T9" s="80">
        <v>9</v>
      </c>
      <c r="U9" s="80">
        <v>9</v>
      </c>
      <c r="V9" s="80">
        <v>9</v>
      </c>
      <c r="W9" s="80">
        <v>9</v>
      </c>
    </row>
    <row r="10" spans="1:23" ht="15" customHeight="1">
      <c r="A10" s="12" t="s">
        <v>161</v>
      </c>
      <c r="B10" s="3" t="s">
        <v>162</v>
      </c>
      <c r="C10" s="11" t="s">
        <v>74</v>
      </c>
      <c r="D10" s="9">
        <v>3</v>
      </c>
      <c r="E10" s="9">
        <v>3</v>
      </c>
      <c r="F10" s="9">
        <v>3</v>
      </c>
      <c r="G10" s="9">
        <v>3</v>
      </c>
      <c r="H10" s="9">
        <v>3</v>
      </c>
      <c r="I10" s="35">
        <v>3</v>
      </c>
      <c r="J10" s="80">
        <v>3</v>
      </c>
      <c r="K10" s="80">
        <v>3</v>
      </c>
      <c r="L10" s="80">
        <v>3</v>
      </c>
      <c r="M10" s="80">
        <v>3</v>
      </c>
      <c r="N10" s="80">
        <v>3</v>
      </c>
      <c r="O10" s="80">
        <v>3</v>
      </c>
      <c r="P10" s="80">
        <v>3</v>
      </c>
      <c r="Q10" s="80">
        <v>3</v>
      </c>
      <c r="R10" s="80">
        <v>3</v>
      </c>
      <c r="S10" s="80">
        <v>3</v>
      </c>
      <c r="T10" s="80">
        <v>3</v>
      </c>
      <c r="U10" s="80">
        <v>3</v>
      </c>
      <c r="V10" s="80">
        <v>3</v>
      </c>
      <c r="W10" s="80">
        <v>3</v>
      </c>
    </row>
    <row r="11" spans="1:23" ht="144" customHeight="1">
      <c r="A11" s="12" t="s">
        <v>163</v>
      </c>
      <c r="B11" s="6" t="s">
        <v>277</v>
      </c>
      <c r="C11" s="11" t="s">
        <v>322</v>
      </c>
      <c r="D11" s="9">
        <v>3</v>
      </c>
      <c r="E11" s="9">
        <v>3</v>
      </c>
      <c r="F11" s="9">
        <v>3</v>
      </c>
      <c r="G11" s="9">
        <v>3</v>
      </c>
      <c r="H11" s="9">
        <v>3</v>
      </c>
      <c r="I11" s="35">
        <v>3</v>
      </c>
      <c r="J11" s="80">
        <v>3</v>
      </c>
      <c r="K11" s="80">
        <v>3</v>
      </c>
      <c r="L11" s="80">
        <v>3</v>
      </c>
      <c r="M11" s="80">
        <v>3</v>
      </c>
      <c r="N11" s="80">
        <v>3</v>
      </c>
      <c r="O11" s="80">
        <v>3</v>
      </c>
      <c r="P11" s="80">
        <v>3</v>
      </c>
      <c r="Q11" s="80">
        <v>3</v>
      </c>
      <c r="R11" s="80">
        <v>3</v>
      </c>
      <c r="S11" s="80">
        <v>3</v>
      </c>
      <c r="T11" s="80">
        <v>3</v>
      </c>
      <c r="U11" s="80">
        <v>3</v>
      </c>
      <c r="V11" s="80">
        <v>3</v>
      </c>
      <c r="W11" s="80">
        <v>3</v>
      </c>
    </row>
    <row r="12" spans="1:23" ht="30" customHeight="1">
      <c r="A12" s="12" t="s">
        <v>164</v>
      </c>
      <c r="B12" s="3" t="s">
        <v>165</v>
      </c>
      <c r="C12" s="11" t="s">
        <v>166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35">
        <v>5</v>
      </c>
      <c r="J12" s="80">
        <v>5</v>
      </c>
      <c r="K12" s="80">
        <v>5</v>
      </c>
      <c r="L12" s="80">
        <v>5</v>
      </c>
      <c r="M12" s="80">
        <v>5</v>
      </c>
      <c r="N12" s="80">
        <v>5</v>
      </c>
      <c r="O12" s="80">
        <v>5</v>
      </c>
      <c r="P12" s="80">
        <v>5</v>
      </c>
      <c r="Q12" s="80">
        <v>5</v>
      </c>
      <c r="R12" s="80">
        <v>5</v>
      </c>
      <c r="S12" s="80">
        <v>5</v>
      </c>
      <c r="T12" s="80">
        <v>5</v>
      </c>
      <c r="U12" s="80">
        <v>5</v>
      </c>
      <c r="V12" s="80">
        <v>5</v>
      </c>
      <c r="W12" s="80">
        <v>5</v>
      </c>
    </row>
    <row r="13" spans="1:23" ht="42" customHeight="1">
      <c r="A13" s="12" t="s">
        <v>167</v>
      </c>
      <c r="B13" s="3" t="s">
        <v>168</v>
      </c>
      <c r="C13" s="11" t="s">
        <v>166</v>
      </c>
      <c r="D13" s="9">
        <v>5</v>
      </c>
      <c r="E13" s="9">
        <v>5</v>
      </c>
      <c r="F13" s="9">
        <v>5</v>
      </c>
      <c r="G13" s="9">
        <v>5</v>
      </c>
      <c r="H13" s="9">
        <v>5</v>
      </c>
      <c r="I13" s="35">
        <v>5</v>
      </c>
      <c r="J13" s="80">
        <v>5</v>
      </c>
      <c r="K13" s="80">
        <v>5</v>
      </c>
      <c r="L13" s="80">
        <v>5</v>
      </c>
      <c r="M13" s="80">
        <v>5</v>
      </c>
      <c r="N13" s="80">
        <v>5</v>
      </c>
      <c r="O13" s="80">
        <v>5</v>
      </c>
      <c r="P13" s="80">
        <v>5</v>
      </c>
      <c r="Q13" s="80">
        <v>5</v>
      </c>
      <c r="R13" s="80">
        <v>5</v>
      </c>
      <c r="S13" s="80">
        <v>5</v>
      </c>
      <c r="T13" s="80">
        <v>5</v>
      </c>
      <c r="U13" s="80">
        <v>5</v>
      </c>
      <c r="V13" s="80">
        <v>5</v>
      </c>
      <c r="W13" s="80">
        <v>5</v>
      </c>
    </row>
    <row r="14" spans="1:23" ht="63" customHeight="1">
      <c r="A14" s="12" t="s">
        <v>169</v>
      </c>
      <c r="B14" s="3" t="s">
        <v>170</v>
      </c>
      <c r="C14" s="11" t="s">
        <v>323</v>
      </c>
      <c r="D14" s="9">
        <v>100</v>
      </c>
      <c r="E14" s="9">
        <v>100</v>
      </c>
      <c r="F14" s="9">
        <v>80</v>
      </c>
      <c r="G14" s="9">
        <v>80</v>
      </c>
      <c r="H14" s="9">
        <v>100</v>
      </c>
      <c r="I14" s="35">
        <v>100</v>
      </c>
      <c r="J14" s="80">
        <v>100</v>
      </c>
      <c r="K14" s="80">
        <v>75</v>
      </c>
      <c r="L14" s="80">
        <v>100</v>
      </c>
      <c r="M14" s="80">
        <v>90</v>
      </c>
      <c r="N14" s="80">
        <v>60</v>
      </c>
      <c r="O14" s="80">
        <v>85</v>
      </c>
      <c r="P14" s="80">
        <v>100</v>
      </c>
      <c r="Q14" s="80">
        <v>100</v>
      </c>
      <c r="R14" s="80">
        <v>90</v>
      </c>
      <c r="S14" s="80">
        <v>100</v>
      </c>
      <c r="T14" s="80">
        <v>80</v>
      </c>
      <c r="U14" s="80">
        <v>80</v>
      </c>
      <c r="V14" s="80">
        <v>85</v>
      </c>
      <c r="W14" s="80">
        <v>100</v>
      </c>
    </row>
    <row r="15" spans="1:23" ht="82.5" customHeight="1">
      <c r="A15" s="12" t="s">
        <v>171</v>
      </c>
      <c r="B15" s="3" t="s">
        <v>278</v>
      </c>
      <c r="C15" s="11" t="s">
        <v>324</v>
      </c>
      <c r="D15" s="9">
        <v>100</v>
      </c>
      <c r="E15" s="9">
        <v>70</v>
      </c>
      <c r="F15" s="9">
        <v>75</v>
      </c>
      <c r="G15" s="9">
        <v>100</v>
      </c>
      <c r="H15" s="9">
        <v>85</v>
      </c>
      <c r="I15" s="9">
        <v>90</v>
      </c>
      <c r="J15" s="9">
        <v>100</v>
      </c>
      <c r="K15" s="9">
        <v>100</v>
      </c>
      <c r="L15" s="9">
        <v>100</v>
      </c>
      <c r="M15" s="9">
        <v>100</v>
      </c>
      <c r="N15" s="9">
        <v>100</v>
      </c>
      <c r="O15" s="9">
        <v>100</v>
      </c>
      <c r="P15" s="9">
        <v>100</v>
      </c>
      <c r="Q15" s="9">
        <v>100</v>
      </c>
      <c r="R15" s="9">
        <v>100</v>
      </c>
      <c r="S15" s="9">
        <v>100</v>
      </c>
      <c r="T15" s="9">
        <v>100</v>
      </c>
      <c r="U15" s="9">
        <v>100</v>
      </c>
      <c r="V15" s="9">
        <v>100</v>
      </c>
      <c r="W15" s="9">
        <v>100</v>
      </c>
    </row>
    <row r="16" spans="1:23" ht="33.75" customHeight="1">
      <c r="A16" s="12" t="s">
        <v>172</v>
      </c>
      <c r="B16" s="3" t="s">
        <v>173</v>
      </c>
      <c r="C16" s="11" t="s">
        <v>74</v>
      </c>
      <c r="D16" s="9">
        <v>3</v>
      </c>
      <c r="E16" s="9">
        <v>3</v>
      </c>
      <c r="F16" s="9">
        <v>3</v>
      </c>
      <c r="G16" s="9">
        <v>3</v>
      </c>
      <c r="H16" s="9">
        <v>3</v>
      </c>
      <c r="I16" s="35">
        <v>3</v>
      </c>
      <c r="J16" s="80">
        <v>3</v>
      </c>
      <c r="K16" s="80">
        <v>3</v>
      </c>
      <c r="L16" s="80">
        <v>3</v>
      </c>
      <c r="M16" s="80">
        <v>3</v>
      </c>
      <c r="N16" s="80">
        <v>3</v>
      </c>
      <c r="O16" s="80">
        <v>3</v>
      </c>
      <c r="P16" s="80">
        <v>3</v>
      </c>
      <c r="Q16" s="80">
        <v>3</v>
      </c>
      <c r="R16" s="80">
        <v>3</v>
      </c>
      <c r="S16" s="80">
        <v>3</v>
      </c>
      <c r="T16" s="80">
        <v>3</v>
      </c>
      <c r="U16" s="80">
        <v>3</v>
      </c>
      <c r="V16" s="80">
        <v>3</v>
      </c>
      <c r="W16" s="80">
        <v>3</v>
      </c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2"/>
  <sheetViews>
    <sheetView zoomScale="70" zoomScaleNormal="70" zoomScalePageLayoutView="0" workbookViewId="0" topLeftCell="A1">
      <selection activeCell="D5" sqref="D5:W22"/>
    </sheetView>
  </sheetViews>
  <sheetFormatPr defaultColWidth="9.140625" defaultRowHeight="12.75" customHeight="1"/>
  <cols>
    <col min="1" max="1" width="7.28125" style="0" customWidth="1"/>
    <col min="2" max="2" width="62.28125" style="0" customWidth="1"/>
    <col min="3" max="3" width="13.7109375" style="0" customWidth="1"/>
    <col min="10" max="10" width="11.7109375" style="0" customWidth="1"/>
  </cols>
  <sheetData>
    <row r="1" spans="1:9" ht="22.5" customHeight="1">
      <c r="A1" s="118" t="s">
        <v>174</v>
      </c>
      <c r="B1" s="119"/>
      <c r="C1" s="119"/>
      <c r="D1" s="119"/>
      <c r="E1" s="119"/>
      <c r="F1" s="119"/>
      <c r="G1" s="119"/>
      <c r="H1" s="119"/>
      <c r="I1" s="119"/>
    </row>
    <row r="2" spans="1:9" ht="21" customHeight="1">
      <c r="A2" s="121" t="s">
        <v>385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62.2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75" t="s">
        <v>333</v>
      </c>
      <c r="K4" s="75" t="s">
        <v>331</v>
      </c>
      <c r="L4" s="75" t="s">
        <v>341</v>
      </c>
      <c r="M4" s="75" t="s">
        <v>332</v>
      </c>
      <c r="N4" s="75" t="s">
        <v>334</v>
      </c>
      <c r="O4" s="75" t="s">
        <v>335</v>
      </c>
      <c r="P4" s="75" t="s">
        <v>336</v>
      </c>
      <c r="Q4" s="75" t="s">
        <v>342</v>
      </c>
      <c r="R4" s="75" t="s">
        <v>337</v>
      </c>
      <c r="S4" s="75" t="s">
        <v>343</v>
      </c>
      <c r="T4" s="75" t="s">
        <v>338</v>
      </c>
      <c r="U4" s="75" t="s">
        <v>339</v>
      </c>
      <c r="V4" s="75" t="s">
        <v>340</v>
      </c>
      <c r="W4" s="75" t="s">
        <v>344</v>
      </c>
    </row>
    <row r="5" spans="1:23" ht="89.25" customHeight="1">
      <c r="A5" s="12" t="s">
        <v>175</v>
      </c>
      <c r="B5" s="3" t="s">
        <v>282</v>
      </c>
      <c r="C5" s="11" t="s">
        <v>261</v>
      </c>
      <c r="D5" s="9">
        <v>3</v>
      </c>
      <c r="E5" s="9">
        <v>3</v>
      </c>
      <c r="F5" s="9">
        <v>3</v>
      </c>
      <c r="G5" s="9">
        <v>3</v>
      </c>
      <c r="H5" s="9">
        <v>3</v>
      </c>
      <c r="I5" s="35">
        <v>3</v>
      </c>
      <c r="J5" s="27">
        <v>3</v>
      </c>
      <c r="K5" s="27">
        <v>3</v>
      </c>
      <c r="L5" s="27">
        <v>3</v>
      </c>
      <c r="M5" s="27">
        <v>3</v>
      </c>
      <c r="N5" s="27">
        <v>3</v>
      </c>
      <c r="O5" s="27">
        <v>3</v>
      </c>
      <c r="P5" s="27">
        <v>3</v>
      </c>
      <c r="Q5" s="27">
        <v>3</v>
      </c>
      <c r="R5" s="27">
        <v>3</v>
      </c>
      <c r="S5" s="27">
        <v>3</v>
      </c>
      <c r="T5" s="27">
        <v>3</v>
      </c>
      <c r="U5" s="27">
        <v>3</v>
      </c>
      <c r="V5" s="27">
        <v>3</v>
      </c>
      <c r="W5" s="27">
        <v>3</v>
      </c>
    </row>
    <row r="6" spans="1:23" ht="30" customHeight="1">
      <c r="A6" s="12" t="s">
        <v>176</v>
      </c>
      <c r="B6" s="3" t="s">
        <v>283</v>
      </c>
      <c r="C6" s="11" t="s">
        <v>260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35">
        <v>3</v>
      </c>
      <c r="J6" s="27">
        <v>3</v>
      </c>
      <c r="K6" s="27">
        <v>3</v>
      </c>
      <c r="L6" s="27">
        <v>3</v>
      </c>
      <c r="M6" s="27">
        <v>3</v>
      </c>
      <c r="N6" s="27">
        <v>3</v>
      </c>
      <c r="O6" s="27">
        <v>3</v>
      </c>
      <c r="P6" s="27">
        <v>3</v>
      </c>
      <c r="Q6" s="27">
        <v>3</v>
      </c>
      <c r="R6" s="27">
        <v>3</v>
      </c>
      <c r="S6" s="27">
        <v>3</v>
      </c>
      <c r="T6" s="27">
        <v>3</v>
      </c>
      <c r="U6" s="27">
        <v>3</v>
      </c>
      <c r="V6" s="27">
        <v>3</v>
      </c>
      <c r="W6" s="27">
        <v>3</v>
      </c>
    </row>
    <row r="7" spans="1:23" ht="159.75" customHeight="1">
      <c r="A7" s="12" t="s">
        <v>177</v>
      </c>
      <c r="B7" s="3" t="s">
        <v>182</v>
      </c>
      <c r="C7" s="11">
        <v>3</v>
      </c>
      <c r="D7" s="9">
        <v>2</v>
      </c>
      <c r="E7" s="9">
        <v>2</v>
      </c>
      <c r="F7" s="9">
        <v>2</v>
      </c>
      <c r="G7" s="9">
        <v>2</v>
      </c>
      <c r="H7" s="9">
        <v>2</v>
      </c>
      <c r="I7" s="35">
        <v>2</v>
      </c>
      <c r="J7" s="27">
        <v>2</v>
      </c>
      <c r="K7" s="27">
        <v>2</v>
      </c>
      <c r="L7" s="27">
        <v>2</v>
      </c>
      <c r="M7" s="27">
        <v>2</v>
      </c>
      <c r="N7" s="27">
        <v>2</v>
      </c>
      <c r="O7" s="27">
        <v>2</v>
      </c>
      <c r="P7" s="27">
        <v>2</v>
      </c>
      <c r="Q7" s="27">
        <v>2</v>
      </c>
      <c r="R7" s="27">
        <v>2</v>
      </c>
      <c r="S7" s="27">
        <v>2</v>
      </c>
      <c r="T7" s="27">
        <v>2</v>
      </c>
      <c r="U7" s="27">
        <v>2</v>
      </c>
      <c r="V7" s="27">
        <v>2</v>
      </c>
      <c r="W7" s="27">
        <v>2</v>
      </c>
    </row>
    <row r="8" spans="1:23" ht="60" customHeight="1">
      <c r="A8" s="12" t="s">
        <v>178</v>
      </c>
      <c r="B8" s="3" t="s">
        <v>285</v>
      </c>
      <c r="C8" s="11" t="s">
        <v>286</v>
      </c>
      <c r="D8" s="9">
        <v>1</v>
      </c>
      <c r="E8" s="9">
        <v>2</v>
      </c>
      <c r="F8" s="9">
        <v>2</v>
      </c>
      <c r="G8" s="9">
        <v>1</v>
      </c>
      <c r="H8" s="9">
        <v>1</v>
      </c>
      <c r="I8" s="35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</row>
    <row r="9" spans="1:23" ht="54.75" customHeight="1">
      <c r="A9" s="12" t="s">
        <v>179</v>
      </c>
      <c r="B9" s="3" t="s">
        <v>287</v>
      </c>
      <c r="C9" s="3" t="s">
        <v>288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35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ht="153" customHeight="1">
      <c r="A10" s="12" t="s">
        <v>180</v>
      </c>
      <c r="B10" s="3" t="s">
        <v>289</v>
      </c>
      <c r="C10" s="11" t="s">
        <v>290</v>
      </c>
      <c r="D10" s="9">
        <v>3</v>
      </c>
      <c r="E10" s="9">
        <v>3</v>
      </c>
      <c r="F10" s="9">
        <v>3</v>
      </c>
      <c r="G10" s="9">
        <v>3</v>
      </c>
      <c r="H10" s="9">
        <v>3</v>
      </c>
      <c r="I10" s="35">
        <v>3</v>
      </c>
      <c r="J10" s="27">
        <v>3</v>
      </c>
      <c r="K10" s="27">
        <v>3</v>
      </c>
      <c r="L10" s="27">
        <v>3</v>
      </c>
      <c r="M10" s="27">
        <v>3</v>
      </c>
      <c r="N10" s="27">
        <v>3</v>
      </c>
      <c r="O10" s="27">
        <v>3</v>
      </c>
      <c r="P10" s="27">
        <v>3</v>
      </c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27">
        <v>3</v>
      </c>
    </row>
    <row r="11" spans="1:23" ht="188.25" customHeight="1">
      <c r="A11" s="12" t="s">
        <v>181</v>
      </c>
      <c r="B11" s="6" t="s">
        <v>291</v>
      </c>
      <c r="C11" s="11" t="s">
        <v>292</v>
      </c>
      <c r="D11" s="9">
        <v>0</v>
      </c>
      <c r="E11" s="9">
        <v>2</v>
      </c>
      <c r="F11" s="9">
        <v>0</v>
      </c>
      <c r="G11" s="9">
        <v>0</v>
      </c>
      <c r="H11" s="9">
        <v>2</v>
      </c>
      <c r="I11" s="35">
        <v>2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ht="105" customHeight="1">
      <c r="A12" s="12" t="s">
        <v>183</v>
      </c>
      <c r="B12" s="3" t="s">
        <v>262</v>
      </c>
      <c r="C12" s="11" t="s">
        <v>254</v>
      </c>
      <c r="D12" s="9">
        <v>0</v>
      </c>
      <c r="E12" s="9">
        <v>1</v>
      </c>
      <c r="F12" s="9">
        <v>0</v>
      </c>
      <c r="G12" s="9">
        <v>0</v>
      </c>
      <c r="H12" s="9">
        <v>0</v>
      </c>
      <c r="I12" s="35">
        <v>4</v>
      </c>
      <c r="J12" s="27">
        <v>1</v>
      </c>
      <c r="K12" s="27">
        <v>0</v>
      </c>
      <c r="L12" s="27">
        <v>1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ht="105" customHeight="1">
      <c r="A13" s="12" t="s">
        <v>184</v>
      </c>
      <c r="B13" s="3" t="s">
        <v>263</v>
      </c>
      <c r="C13" s="11" t="s">
        <v>254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35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ht="105" customHeight="1">
      <c r="A14" s="12" t="s">
        <v>185</v>
      </c>
      <c r="B14" s="3" t="s">
        <v>255</v>
      </c>
      <c r="C14" s="11" t="s">
        <v>254</v>
      </c>
      <c r="D14" s="9">
        <v>7</v>
      </c>
      <c r="E14" s="9">
        <v>36</v>
      </c>
      <c r="F14" s="9">
        <v>11</v>
      </c>
      <c r="G14" s="9">
        <v>8</v>
      </c>
      <c r="H14" s="9">
        <v>17</v>
      </c>
      <c r="I14" s="35">
        <v>4</v>
      </c>
      <c r="J14" s="27">
        <v>3</v>
      </c>
      <c r="K14" s="27">
        <v>0</v>
      </c>
      <c r="L14" s="27">
        <v>3</v>
      </c>
      <c r="M14" s="27">
        <v>0</v>
      </c>
      <c r="N14" s="27">
        <v>0</v>
      </c>
      <c r="O14" s="27">
        <v>11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ht="105" customHeight="1">
      <c r="A15" s="12" t="s">
        <v>186</v>
      </c>
      <c r="B15" s="3" t="s">
        <v>264</v>
      </c>
      <c r="C15" s="11" t="s">
        <v>254</v>
      </c>
      <c r="D15" s="9">
        <v>30</v>
      </c>
      <c r="E15" s="9">
        <v>31</v>
      </c>
      <c r="F15" s="9">
        <v>12</v>
      </c>
      <c r="G15" s="9">
        <v>21</v>
      </c>
      <c r="H15" s="9">
        <v>24</v>
      </c>
      <c r="I15" s="35">
        <v>10</v>
      </c>
      <c r="J15" s="27">
        <v>4</v>
      </c>
      <c r="K15" s="27">
        <v>0</v>
      </c>
      <c r="L15" s="27">
        <v>5</v>
      </c>
      <c r="M15" s="27">
        <v>2</v>
      </c>
      <c r="N15" s="27">
        <v>7</v>
      </c>
      <c r="O15" s="27">
        <v>4</v>
      </c>
      <c r="P15" s="27">
        <v>1</v>
      </c>
      <c r="Q15" s="27">
        <v>9</v>
      </c>
      <c r="R15" s="27">
        <v>9</v>
      </c>
      <c r="S15" s="27">
        <v>7</v>
      </c>
      <c r="T15" s="27">
        <v>8</v>
      </c>
      <c r="U15" s="27">
        <v>0</v>
      </c>
      <c r="V15" s="27">
        <v>0</v>
      </c>
      <c r="W15" s="27">
        <v>0</v>
      </c>
    </row>
    <row r="16" spans="1:23" ht="224.25" customHeight="1">
      <c r="A16" s="12" t="s">
        <v>187</v>
      </c>
      <c r="B16" s="3" t="s">
        <v>192</v>
      </c>
      <c r="C16" s="11" t="s">
        <v>293</v>
      </c>
      <c r="D16" s="9">
        <v>5</v>
      </c>
      <c r="E16" s="9">
        <v>5</v>
      </c>
      <c r="F16" s="9">
        <v>5</v>
      </c>
      <c r="G16" s="9">
        <v>5</v>
      </c>
      <c r="H16" s="9">
        <v>5</v>
      </c>
      <c r="I16" s="35">
        <v>5</v>
      </c>
      <c r="J16" s="27">
        <v>2</v>
      </c>
      <c r="K16" s="27">
        <v>2</v>
      </c>
      <c r="L16" s="27">
        <v>2</v>
      </c>
      <c r="M16" s="27">
        <v>2</v>
      </c>
      <c r="N16" s="27">
        <v>2</v>
      </c>
      <c r="O16" s="27">
        <v>2</v>
      </c>
      <c r="P16" s="27">
        <v>2</v>
      </c>
      <c r="Q16" s="27">
        <v>2</v>
      </c>
      <c r="R16" s="27">
        <v>2</v>
      </c>
      <c r="S16" s="27">
        <v>2</v>
      </c>
      <c r="T16" s="27">
        <v>2</v>
      </c>
      <c r="U16" s="27">
        <v>2</v>
      </c>
      <c r="V16" s="27">
        <v>2</v>
      </c>
      <c r="W16" s="27">
        <v>2</v>
      </c>
    </row>
    <row r="17" spans="1:23" ht="95.25" customHeight="1">
      <c r="A17" s="12" t="s">
        <v>188</v>
      </c>
      <c r="B17" s="3" t="s">
        <v>294</v>
      </c>
      <c r="C17" s="11">
        <v>3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35">
        <v>2</v>
      </c>
      <c r="J17" s="27">
        <v>2</v>
      </c>
      <c r="K17" s="27">
        <v>2</v>
      </c>
      <c r="L17" s="27">
        <v>2</v>
      </c>
      <c r="M17" s="27">
        <v>2</v>
      </c>
      <c r="N17" s="27">
        <v>2</v>
      </c>
      <c r="O17" s="27">
        <v>2</v>
      </c>
      <c r="P17" s="27">
        <v>2</v>
      </c>
      <c r="Q17" s="27">
        <v>2</v>
      </c>
      <c r="R17" s="27">
        <v>2</v>
      </c>
      <c r="S17" s="27">
        <v>2</v>
      </c>
      <c r="T17" s="27">
        <v>2</v>
      </c>
      <c r="U17" s="27">
        <v>2</v>
      </c>
      <c r="V17" s="27">
        <v>2</v>
      </c>
      <c r="W17" s="27">
        <v>2</v>
      </c>
    </row>
    <row r="18" spans="1:23" ht="64.5" customHeight="1">
      <c r="A18" s="12" t="s">
        <v>189</v>
      </c>
      <c r="B18" s="3" t="s">
        <v>194</v>
      </c>
      <c r="C18" s="11" t="s">
        <v>74</v>
      </c>
      <c r="D18" s="9">
        <v>3</v>
      </c>
      <c r="E18" s="9">
        <v>3</v>
      </c>
      <c r="F18" s="9">
        <v>3</v>
      </c>
      <c r="G18" s="9">
        <v>3</v>
      </c>
      <c r="H18" s="9">
        <v>3</v>
      </c>
      <c r="I18" s="35">
        <v>3</v>
      </c>
      <c r="J18" s="27">
        <v>3</v>
      </c>
      <c r="K18" s="27">
        <v>3</v>
      </c>
      <c r="L18" s="27">
        <v>3</v>
      </c>
      <c r="M18" s="27">
        <v>3</v>
      </c>
      <c r="N18" s="27">
        <v>3</v>
      </c>
      <c r="O18" s="27">
        <v>3</v>
      </c>
      <c r="P18" s="27">
        <v>3</v>
      </c>
      <c r="Q18" s="27">
        <v>3</v>
      </c>
      <c r="R18" s="27">
        <v>3</v>
      </c>
      <c r="S18" s="27">
        <v>3</v>
      </c>
      <c r="T18" s="27">
        <v>3</v>
      </c>
      <c r="U18" s="27">
        <v>3</v>
      </c>
      <c r="V18" s="27">
        <v>3</v>
      </c>
      <c r="W18" s="27">
        <v>3</v>
      </c>
    </row>
    <row r="19" spans="1:23" ht="178.5" customHeight="1">
      <c r="A19" s="12" t="s">
        <v>190</v>
      </c>
      <c r="B19" s="3" t="s">
        <v>256</v>
      </c>
      <c r="C19" s="11" t="s">
        <v>296</v>
      </c>
      <c r="D19" s="9">
        <v>3</v>
      </c>
      <c r="E19" s="9">
        <v>3</v>
      </c>
      <c r="F19" s="9">
        <v>3</v>
      </c>
      <c r="G19" s="9">
        <v>3</v>
      </c>
      <c r="H19" s="9">
        <v>3</v>
      </c>
      <c r="I19" s="35">
        <v>3</v>
      </c>
      <c r="J19" s="27">
        <v>3</v>
      </c>
      <c r="K19" s="27">
        <v>3</v>
      </c>
      <c r="L19" s="27">
        <v>3</v>
      </c>
      <c r="M19" s="27">
        <v>3</v>
      </c>
      <c r="N19" s="27">
        <v>3</v>
      </c>
      <c r="O19" s="27">
        <v>3</v>
      </c>
      <c r="P19" s="27">
        <v>3</v>
      </c>
      <c r="Q19" s="27">
        <v>3</v>
      </c>
      <c r="R19" s="27">
        <v>3</v>
      </c>
      <c r="S19" s="27">
        <v>3</v>
      </c>
      <c r="T19" s="27">
        <v>3</v>
      </c>
      <c r="U19" s="27">
        <v>3</v>
      </c>
      <c r="V19" s="27">
        <v>3</v>
      </c>
      <c r="W19" s="27">
        <v>3</v>
      </c>
    </row>
    <row r="20" spans="1:23" ht="95.25" customHeight="1">
      <c r="A20" s="12" t="s">
        <v>191</v>
      </c>
      <c r="B20" s="3" t="s">
        <v>195</v>
      </c>
      <c r="C20" s="11" t="s">
        <v>297</v>
      </c>
      <c r="D20" s="9">
        <v>5</v>
      </c>
      <c r="E20" s="9">
        <v>5</v>
      </c>
      <c r="F20" s="9">
        <v>5</v>
      </c>
      <c r="G20" s="9">
        <v>5</v>
      </c>
      <c r="H20" s="9">
        <v>5</v>
      </c>
      <c r="I20" s="35">
        <v>5</v>
      </c>
      <c r="J20" s="27">
        <v>5</v>
      </c>
      <c r="K20" s="27">
        <v>5</v>
      </c>
      <c r="L20" s="27">
        <v>5</v>
      </c>
      <c r="M20" s="27">
        <v>5</v>
      </c>
      <c r="N20" s="27">
        <v>5</v>
      </c>
      <c r="O20" s="27">
        <v>5</v>
      </c>
      <c r="P20" s="27">
        <v>5</v>
      </c>
      <c r="Q20" s="27">
        <v>5</v>
      </c>
      <c r="R20" s="27">
        <v>5</v>
      </c>
      <c r="S20" s="27">
        <v>5</v>
      </c>
      <c r="T20" s="27">
        <v>5</v>
      </c>
      <c r="U20" s="27">
        <v>5</v>
      </c>
      <c r="V20" s="27">
        <v>5</v>
      </c>
      <c r="W20" s="27">
        <v>5</v>
      </c>
    </row>
    <row r="21" spans="1:23" ht="132.75" customHeight="1">
      <c r="A21" s="12" t="s">
        <v>193</v>
      </c>
      <c r="B21" s="3" t="s">
        <v>257</v>
      </c>
      <c r="C21" s="3" t="s">
        <v>230</v>
      </c>
      <c r="D21" s="9">
        <v>4</v>
      </c>
      <c r="E21" s="9">
        <v>4</v>
      </c>
      <c r="F21" s="9">
        <v>4</v>
      </c>
      <c r="G21" s="9">
        <v>4</v>
      </c>
      <c r="H21" s="9">
        <v>4</v>
      </c>
      <c r="I21" s="35">
        <v>4</v>
      </c>
      <c r="J21" s="27">
        <v>4</v>
      </c>
      <c r="K21" s="27">
        <v>4</v>
      </c>
      <c r="L21" s="27">
        <v>4</v>
      </c>
      <c r="M21" s="27">
        <v>4</v>
      </c>
      <c r="N21" s="27">
        <v>4</v>
      </c>
      <c r="O21" s="27">
        <v>4</v>
      </c>
      <c r="P21" s="27">
        <v>4</v>
      </c>
      <c r="Q21" s="27">
        <v>4</v>
      </c>
      <c r="R21" s="27">
        <v>4</v>
      </c>
      <c r="S21" s="27">
        <v>4</v>
      </c>
      <c r="T21" s="27">
        <v>4</v>
      </c>
      <c r="U21" s="27">
        <v>4</v>
      </c>
      <c r="V21" s="27">
        <v>4</v>
      </c>
      <c r="W21" s="27">
        <v>4</v>
      </c>
    </row>
    <row r="22" spans="1:23" ht="130.5" customHeight="1">
      <c r="A22" s="12" t="s">
        <v>253</v>
      </c>
      <c r="B22" s="3" t="s">
        <v>298</v>
      </c>
      <c r="C22" s="11"/>
      <c r="D22" s="9"/>
      <c r="E22" s="9"/>
      <c r="F22" s="9"/>
      <c r="G22" s="9"/>
      <c r="H22" s="9"/>
      <c r="I22" s="3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view="pageBreakPreview" zoomScale="60" zoomScaleNormal="60" zoomScalePageLayoutView="0" workbookViewId="0" topLeftCell="A1">
      <selection activeCell="L10" sqref="L10"/>
    </sheetView>
  </sheetViews>
  <sheetFormatPr defaultColWidth="9.140625" defaultRowHeight="12.75" customHeight="1"/>
  <cols>
    <col min="1" max="1" width="6.57421875" style="0" customWidth="1"/>
    <col min="2" max="2" width="54.28125" style="0" customWidth="1"/>
    <col min="3" max="3" width="13.7109375" style="0" customWidth="1"/>
  </cols>
  <sheetData>
    <row r="1" spans="1:9" ht="35.25" customHeight="1">
      <c r="A1" s="120" t="s">
        <v>270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384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76.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81" t="s">
        <v>333</v>
      </c>
      <c r="K4" s="81" t="s">
        <v>331</v>
      </c>
      <c r="L4" s="81" t="s">
        <v>341</v>
      </c>
      <c r="M4" s="81" t="s">
        <v>332</v>
      </c>
      <c r="N4" s="81" t="s">
        <v>334</v>
      </c>
      <c r="O4" s="81" t="s">
        <v>335</v>
      </c>
      <c r="P4" s="81" t="s">
        <v>336</v>
      </c>
      <c r="Q4" s="81" t="s">
        <v>342</v>
      </c>
      <c r="R4" s="81" t="s">
        <v>337</v>
      </c>
      <c r="S4" s="81" t="s">
        <v>343</v>
      </c>
      <c r="T4" s="81" t="s">
        <v>338</v>
      </c>
      <c r="U4" s="81" t="s">
        <v>339</v>
      </c>
      <c r="V4" s="81" t="s">
        <v>340</v>
      </c>
      <c r="W4" s="81" t="s">
        <v>344</v>
      </c>
    </row>
    <row r="5" spans="1:23" ht="15" customHeight="1">
      <c r="A5" s="12" t="s">
        <v>196</v>
      </c>
      <c r="B5" s="3" t="s">
        <v>197</v>
      </c>
      <c r="C5" s="11" t="s">
        <v>130</v>
      </c>
      <c r="D5" s="105">
        <v>7</v>
      </c>
      <c r="E5" s="105">
        <v>8</v>
      </c>
      <c r="F5" s="105">
        <v>10</v>
      </c>
      <c r="G5" s="105">
        <v>10</v>
      </c>
      <c r="H5" s="105">
        <v>10</v>
      </c>
      <c r="I5" s="106">
        <v>7</v>
      </c>
      <c r="J5" s="107">
        <v>9</v>
      </c>
      <c r="K5" s="107">
        <v>7</v>
      </c>
      <c r="L5" s="107">
        <v>9</v>
      </c>
      <c r="M5" s="107">
        <v>9</v>
      </c>
      <c r="N5" s="107">
        <v>8</v>
      </c>
      <c r="O5" s="107">
        <v>9</v>
      </c>
      <c r="P5" s="107">
        <v>8</v>
      </c>
      <c r="Q5" s="107">
        <v>9</v>
      </c>
      <c r="R5" s="107">
        <v>9</v>
      </c>
      <c r="S5" s="107">
        <v>8</v>
      </c>
      <c r="T5" s="107">
        <v>9</v>
      </c>
      <c r="U5" s="107">
        <v>8</v>
      </c>
      <c r="V5" s="107">
        <v>9</v>
      </c>
      <c r="W5" s="107">
        <v>9</v>
      </c>
    </row>
    <row r="6" spans="1:23" ht="28.5" customHeight="1">
      <c r="A6" s="12" t="s">
        <v>198</v>
      </c>
      <c r="B6" s="3" t="s">
        <v>199</v>
      </c>
      <c r="C6" s="11" t="s">
        <v>130</v>
      </c>
      <c r="D6" s="105">
        <v>9</v>
      </c>
      <c r="E6" s="105">
        <v>7</v>
      </c>
      <c r="F6" s="105">
        <v>8</v>
      </c>
      <c r="G6" s="105">
        <v>9</v>
      </c>
      <c r="H6" s="105">
        <v>8</v>
      </c>
      <c r="I6" s="105">
        <v>8</v>
      </c>
      <c r="J6" s="105">
        <v>8</v>
      </c>
      <c r="K6" s="105">
        <v>8</v>
      </c>
      <c r="L6" s="105">
        <v>7</v>
      </c>
      <c r="M6" s="105">
        <v>8</v>
      </c>
      <c r="N6" s="105">
        <v>7</v>
      </c>
      <c r="O6" s="105">
        <v>8</v>
      </c>
      <c r="P6" s="105">
        <v>8</v>
      </c>
      <c r="Q6" s="105">
        <v>9</v>
      </c>
      <c r="R6" s="105">
        <v>8</v>
      </c>
      <c r="S6" s="105">
        <v>8</v>
      </c>
      <c r="T6" s="105">
        <v>8</v>
      </c>
      <c r="U6" s="105">
        <v>8</v>
      </c>
      <c r="V6" s="105">
        <v>7</v>
      </c>
      <c r="W6" s="105">
        <v>8</v>
      </c>
    </row>
    <row r="7" spans="1:23" ht="48" customHeight="1">
      <c r="A7" s="12" t="s">
        <v>200</v>
      </c>
      <c r="B7" s="3" t="s">
        <v>202</v>
      </c>
      <c r="C7" s="11" t="s">
        <v>203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6">
        <v>0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0</v>
      </c>
      <c r="V7" s="107">
        <v>0</v>
      </c>
      <c r="W7" s="107">
        <v>0</v>
      </c>
    </row>
    <row r="8" spans="1:27" ht="30" customHeight="1">
      <c r="A8" s="12" t="s">
        <v>201</v>
      </c>
      <c r="B8" s="3" t="s">
        <v>267</v>
      </c>
      <c r="C8" s="11" t="s">
        <v>66</v>
      </c>
      <c r="D8" s="105">
        <v>5</v>
      </c>
      <c r="E8" s="105">
        <v>5</v>
      </c>
      <c r="F8" s="105">
        <v>5</v>
      </c>
      <c r="G8" s="105">
        <v>4</v>
      </c>
      <c r="H8" s="105">
        <v>5</v>
      </c>
      <c r="I8" s="106">
        <v>5</v>
      </c>
      <c r="J8" s="107">
        <v>4</v>
      </c>
      <c r="K8" s="107">
        <v>4</v>
      </c>
      <c r="L8" s="107">
        <v>4</v>
      </c>
      <c r="M8" s="107">
        <v>5</v>
      </c>
      <c r="N8" s="107">
        <v>5</v>
      </c>
      <c r="O8" s="107">
        <v>5</v>
      </c>
      <c r="P8" s="107">
        <v>5</v>
      </c>
      <c r="Q8" s="107">
        <v>5</v>
      </c>
      <c r="R8" s="107">
        <v>5</v>
      </c>
      <c r="S8" s="107">
        <v>4</v>
      </c>
      <c r="T8" s="107">
        <v>5</v>
      </c>
      <c r="U8" s="107">
        <v>4</v>
      </c>
      <c r="V8" s="108">
        <v>4</v>
      </c>
      <c r="W8" s="107">
        <v>5</v>
      </c>
      <c r="X8" s="30"/>
      <c r="Y8" s="30"/>
      <c r="Z8" s="30"/>
      <c r="AA8" s="30"/>
    </row>
    <row r="9" spans="1:27" ht="75" customHeight="1">
      <c r="A9" s="12" t="s">
        <v>204</v>
      </c>
      <c r="B9" s="3" t="s">
        <v>206</v>
      </c>
      <c r="C9" s="11" t="s">
        <v>207</v>
      </c>
      <c r="D9" s="105">
        <v>0</v>
      </c>
      <c r="E9" s="105">
        <v>10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5">
        <v>0</v>
      </c>
      <c r="X9" s="96"/>
      <c r="Y9" s="96"/>
      <c r="Z9" s="96"/>
      <c r="AA9" s="96"/>
    </row>
    <row r="10" spans="1:27" ht="75" customHeight="1">
      <c r="A10" s="12" t="s">
        <v>205</v>
      </c>
      <c r="B10" s="6" t="s">
        <v>209</v>
      </c>
      <c r="C10" s="11" t="s">
        <v>207</v>
      </c>
      <c r="D10" s="105">
        <v>10</v>
      </c>
      <c r="E10" s="105">
        <v>10</v>
      </c>
      <c r="F10" s="105">
        <v>10</v>
      </c>
      <c r="G10" s="105">
        <v>10</v>
      </c>
      <c r="H10" s="105">
        <v>10</v>
      </c>
      <c r="I10" s="105">
        <v>10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30"/>
      <c r="Y10" s="30"/>
      <c r="Z10" s="30"/>
      <c r="AA10" s="30"/>
    </row>
    <row r="11" spans="1:23" ht="75" customHeight="1">
      <c r="A11" s="12" t="s">
        <v>208</v>
      </c>
      <c r="B11" s="3" t="s">
        <v>266</v>
      </c>
      <c r="C11" s="11" t="s">
        <v>207</v>
      </c>
      <c r="D11" s="105">
        <v>10</v>
      </c>
      <c r="E11" s="105">
        <v>10</v>
      </c>
      <c r="F11" s="105">
        <v>10</v>
      </c>
      <c r="G11" s="105">
        <v>0</v>
      </c>
      <c r="H11" s="105">
        <v>10</v>
      </c>
      <c r="I11" s="106">
        <v>10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5">
        <v>0</v>
      </c>
    </row>
    <row r="12" spans="1:23" ht="75" customHeight="1">
      <c r="A12" s="25" t="s">
        <v>210</v>
      </c>
      <c r="B12" s="26" t="s">
        <v>268</v>
      </c>
      <c r="C12" s="102" t="s">
        <v>207</v>
      </c>
      <c r="D12" s="109">
        <v>10</v>
      </c>
      <c r="E12" s="109">
        <v>10</v>
      </c>
      <c r="F12" s="109">
        <v>10</v>
      </c>
      <c r="G12" s="109">
        <v>0</v>
      </c>
      <c r="H12" s="109">
        <v>10</v>
      </c>
      <c r="I12" s="110">
        <v>10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</row>
    <row r="13" spans="1:23" ht="17.25" customHeight="1">
      <c r="A13" s="103"/>
      <c r="B13" s="27" t="s">
        <v>389</v>
      </c>
      <c r="C13" s="103"/>
      <c r="D13" s="103">
        <f>SUM(D5:D12)</f>
        <v>51</v>
      </c>
      <c r="E13" s="104">
        <f aca="true" t="shared" si="0" ref="E13:W13">SUM(E5:E12)</f>
        <v>60</v>
      </c>
      <c r="F13" s="103">
        <f t="shared" si="0"/>
        <v>53</v>
      </c>
      <c r="G13" s="103">
        <f t="shared" si="0"/>
        <v>33</v>
      </c>
      <c r="H13" s="103">
        <f t="shared" si="0"/>
        <v>53</v>
      </c>
      <c r="I13" s="103">
        <f t="shared" si="0"/>
        <v>50</v>
      </c>
      <c r="J13" s="103">
        <f t="shared" si="0"/>
        <v>21</v>
      </c>
      <c r="K13" s="103">
        <f t="shared" si="0"/>
        <v>19</v>
      </c>
      <c r="L13" s="103">
        <f t="shared" si="0"/>
        <v>20</v>
      </c>
      <c r="M13" s="103">
        <f t="shared" si="0"/>
        <v>22</v>
      </c>
      <c r="N13" s="103">
        <f t="shared" si="0"/>
        <v>20</v>
      </c>
      <c r="O13" s="103">
        <f t="shared" si="0"/>
        <v>22</v>
      </c>
      <c r="P13" s="103">
        <f t="shared" si="0"/>
        <v>21</v>
      </c>
      <c r="Q13" s="103">
        <f t="shared" si="0"/>
        <v>23</v>
      </c>
      <c r="R13" s="103">
        <f t="shared" si="0"/>
        <v>22</v>
      </c>
      <c r="S13" s="103">
        <f t="shared" si="0"/>
        <v>20</v>
      </c>
      <c r="T13" s="103">
        <f t="shared" si="0"/>
        <v>22</v>
      </c>
      <c r="U13" s="103">
        <f t="shared" si="0"/>
        <v>20</v>
      </c>
      <c r="V13" s="103">
        <f t="shared" si="0"/>
        <v>20</v>
      </c>
      <c r="W13" s="103">
        <f t="shared" si="0"/>
        <v>22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44"/>
  <sheetViews>
    <sheetView zoomScalePageLayoutView="0" workbookViewId="0" topLeftCell="A1">
      <pane ySplit="3" topLeftCell="BM112" activePane="bottomLeft" state="frozen"/>
      <selection pane="topLeft" activeCell="A1" sqref="A1"/>
      <selection pane="bottomLeft" activeCell="D103" sqref="D103"/>
    </sheetView>
  </sheetViews>
  <sheetFormatPr defaultColWidth="9.140625" defaultRowHeight="15" customHeight="1"/>
  <cols>
    <col min="1" max="1" width="7.28125" style="0" customWidth="1"/>
    <col min="2" max="2" width="43.8515625" style="0" customWidth="1"/>
    <col min="3" max="3" width="13.00390625" style="0" customWidth="1"/>
    <col min="4" max="4" width="9.57421875" style="0" customWidth="1"/>
    <col min="5" max="5" width="8.7109375" style="0" customWidth="1"/>
    <col min="6" max="7" width="6.8515625" style="0" customWidth="1"/>
    <col min="8" max="9" width="6.140625" style="0" customWidth="1"/>
  </cols>
  <sheetData>
    <row r="1" spans="1:9" ht="31.5" customHeight="1">
      <c r="A1" s="133" t="s">
        <v>386</v>
      </c>
      <c r="B1" s="134"/>
      <c r="C1" s="134"/>
      <c r="D1" s="134"/>
      <c r="E1" s="134"/>
      <c r="F1" s="134"/>
      <c r="G1" s="134"/>
      <c r="H1" s="134"/>
      <c r="I1" s="134"/>
    </row>
    <row r="2" spans="1:23" ht="25.5" customHeight="1">
      <c r="A2" s="13" t="s">
        <v>0</v>
      </c>
      <c r="B2" s="139" t="s">
        <v>1</v>
      </c>
      <c r="C2" s="139" t="s">
        <v>211</v>
      </c>
      <c r="D2" s="138" t="s">
        <v>212</v>
      </c>
      <c r="E2" s="131"/>
      <c r="F2" s="131"/>
      <c r="G2" s="131"/>
      <c r="H2" s="131"/>
      <c r="I2" s="131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75" customHeight="1">
      <c r="A3" s="40"/>
      <c r="B3" s="140"/>
      <c r="C3" s="140"/>
      <c r="D3" s="76" t="s">
        <v>3</v>
      </c>
      <c r="E3" s="76" t="s">
        <v>4</v>
      </c>
      <c r="F3" s="76" t="s">
        <v>5</v>
      </c>
      <c r="G3" s="76" t="s">
        <v>379</v>
      </c>
      <c r="H3" s="76" t="s">
        <v>6</v>
      </c>
      <c r="I3" s="76" t="s">
        <v>7</v>
      </c>
      <c r="J3" s="75" t="s">
        <v>333</v>
      </c>
      <c r="K3" s="75" t="s">
        <v>331</v>
      </c>
      <c r="L3" s="75" t="s">
        <v>341</v>
      </c>
      <c r="M3" s="75" t="s">
        <v>332</v>
      </c>
      <c r="N3" s="75" t="s">
        <v>334</v>
      </c>
      <c r="O3" s="75" t="s">
        <v>335</v>
      </c>
      <c r="P3" s="75" t="s">
        <v>336</v>
      </c>
      <c r="Q3" s="75" t="s">
        <v>342</v>
      </c>
      <c r="R3" s="75" t="s">
        <v>337</v>
      </c>
      <c r="S3" s="75" t="s">
        <v>343</v>
      </c>
      <c r="T3" s="75" t="s">
        <v>338</v>
      </c>
      <c r="U3" s="75" t="s">
        <v>339</v>
      </c>
      <c r="V3" s="75" t="s">
        <v>340</v>
      </c>
      <c r="W3" s="75" t="s">
        <v>344</v>
      </c>
    </row>
    <row r="4" spans="1:23" ht="18" customHeight="1">
      <c r="A4" s="135" t="s">
        <v>347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7"/>
    </row>
    <row r="5" spans="1:23" ht="30" customHeight="1">
      <c r="A5" s="41" t="s">
        <v>53</v>
      </c>
      <c r="B5" s="42" t="s">
        <v>54</v>
      </c>
      <c r="C5" s="43">
        <v>10</v>
      </c>
      <c r="D5" s="44">
        <f>'Ласкан Е.В.'!D5</f>
        <v>10</v>
      </c>
      <c r="E5" s="44">
        <f>'Ласкан Е.В.'!E5</f>
        <v>10</v>
      </c>
      <c r="F5" s="44">
        <f>'Ласкан Е.В.'!F5</f>
        <v>10</v>
      </c>
      <c r="G5" s="44">
        <f>'Ласкан Е.В.'!G5</f>
        <v>0</v>
      </c>
      <c r="H5" s="44">
        <f>'Ласкан Е.В.'!H5</f>
        <v>10</v>
      </c>
      <c r="I5" s="44">
        <f>'Ласкан Е.В.'!I5</f>
        <v>10</v>
      </c>
      <c r="J5" s="44">
        <f>'Ласкан Е.В.'!J5</f>
        <v>10</v>
      </c>
      <c r="K5" s="44">
        <f>'Ласкан Е.В.'!K5</f>
        <v>10</v>
      </c>
      <c r="L5" s="44">
        <f>'Ласкан Е.В.'!L5</f>
        <v>10</v>
      </c>
      <c r="M5" s="44">
        <f>'Ласкан Е.В.'!M5</f>
        <v>10</v>
      </c>
      <c r="N5" s="44">
        <f>'Ласкан Е.В.'!N5</f>
        <v>10</v>
      </c>
      <c r="O5" s="44">
        <f>'Ласкан Е.В.'!O5</f>
        <v>10</v>
      </c>
      <c r="P5" s="44">
        <f>'Ласкан Е.В.'!P5</f>
        <v>10</v>
      </c>
      <c r="Q5" s="44">
        <f>'Ласкан Е.В.'!Q5</f>
        <v>10</v>
      </c>
      <c r="R5" s="44">
        <f>'Ласкан Е.В.'!R5</f>
        <v>10</v>
      </c>
      <c r="S5" s="44">
        <f>'Ласкан Е.В.'!S5</f>
        <v>10</v>
      </c>
      <c r="T5" s="44">
        <f>'Ласкан Е.В.'!T5</f>
        <v>10</v>
      </c>
      <c r="U5" s="44">
        <f>'Ласкан Е.В.'!U5</f>
        <v>10</v>
      </c>
      <c r="V5" s="44">
        <f>'Ласкан Е.В.'!V5</f>
        <v>10</v>
      </c>
      <c r="W5" s="44">
        <f>'Ласкан Е.В.'!W5</f>
        <v>10</v>
      </c>
    </row>
    <row r="6" spans="1:23" ht="30" customHeight="1">
      <c r="A6" s="12" t="s">
        <v>55</v>
      </c>
      <c r="B6" s="4" t="s">
        <v>56</v>
      </c>
      <c r="C6" s="9">
        <v>10</v>
      </c>
      <c r="D6" s="44">
        <f>'Ласкан Е.В.'!D6</f>
        <v>10</v>
      </c>
      <c r="E6" s="44">
        <f>'Ласкан Е.В.'!E6</f>
        <v>10</v>
      </c>
      <c r="F6" s="44">
        <f>'Ласкан Е.В.'!F6</f>
        <v>10</v>
      </c>
      <c r="G6" s="44">
        <f>'Ласкан Е.В.'!G6</f>
        <v>0</v>
      </c>
      <c r="H6" s="44">
        <f>'Ласкан Е.В.'!H6</f>
        <v>10</v>
      </c>
      <c r="I6" s="44">
        <f>'Ласкан Е.В.'!I6</f>
        <v>10</v>
      </c>
      <c r="J6" s="44">
        <f>'Ласкан Е.В.'!J6</f>
        <v>10</v>
      </c>
      <c r="K6" s="44">
        <f>'Ласкан Е.В.'!K6</f>
        <v>10</v>
      </c>
      <c r="L6" s="44">
        <f>'Ласкан Е.В.'!L6</f>
        <v>10</v>
      </c>
      <c r="M6" s="44">
        <f>'Ласкан Е.В.'!M6</f>
        <v>10</v>
      </c>
      <c r="N6" s="44">
        <f>'Ласкан Е.В.'!N6</f>
        <v>10</v>
      </c>
      <c r="O6" s="44">
        <f>'Ласкан Е.В.'!O6</f>
        <v>10</v>
      </c>
      <c r="P6" s="44">
        <f>'Ласкан Е.В.'!P6</f>
        <v>10</v>
      </c>
      <c r="Q6" s="44">
        <f>'Ласкан Е.В.'!Q6</f>
        <v>10</v>
      </c>
      <c r="R6" s="44">
        <f>'Ласкан Е.В.'!R6</f>
        <v>10</v>
      </c>
      <c r="S6" s="44">
        <f>'Ласкан Е.В.'!S6</f>
        <v>10</v>
      </c>
      <c r="T6" s="44">
        <f>'Ласкан Е.В.'!T6</f>
        <v>10</v>
      </c>
      <c r="U6" s="44">
        <f>'Ласкан Е.В.'!U6</f>
        <v>10</v>
      </c>
      <c r="V6" s="44">
        <f>'Ласкан Е.В.'!V6</f>
        <v>10</v>
      </c>
      <c r="W6" s="44">
        <f>'Ласкан Е.В.'!W6</f>
        <v>10</v>
      </c>
    </row>
    <row r="7" spans="1:23" ht="30" customHeight="1">
      <c r="A7" s="10" t="s">
        <v>57</v>
      </c>
      <c r="B7" s="4" t="s">
        <v>58</v>
      </c>
      <c r="C7" s="9">
        <v>5</v>
      </c>
      <c r="D7" s="44">
        <f>'Ласкан Е.В.'!D7</f>
        <v>5</v>
      </c>
      <c r="E7" s="44">
        <f>'Ласкан Е.В.'!E7</f>
        <v>5</v>
      </c>
      <c r="F7" s="44">
        <f>'Ласкан Е.В.'!F7</f>
        <v>5</v>
      </c>
      <c r="G7" s="44">
        <f>'Ласкан Е.В.'!G7</f>
        <v>5</v>
      </c>
      <c r="H7" s="44">
        <f>'Ласкан Е.В.'!H7</f>
        <v>5</v>
      </c>
      <c r="I7" s="44">
        <f>'Ласкан Е.В.'!I7</f>
        <v>5</v>
      </c>
      <c r="J7" s="44">
        <f>'Ласкан Е.В.'!J7</f>
        <v>5</v>
      </c>
      <c r="K7" s="44">
        <f>'Ласкан Е.В.'!K7</f>
        <v>5</v>
      </c>
      <c r="L7" s="44">
        <f>'Ласкан Е.В.'!L7</f>
        <v>5</v>
      </c>
      <c r="M7" s="44">
        <f>'Ласкан Е.В.'!M7</f>
        <v>5</v>
      </c>
      <c r="N7" s="44">
        <f>'Ласкан Е.В.'!N7</f>
        <v>5</v>
      </c>
      <c r="O7" s="44">
        <f>'Ласкан Е.В.'!O7</f>
        <v>5</v>
      </c>
      <c r="P7" s="44">
        <f>'Ласкан Е.В.'!P7</f>
        <v>5</v>
      </c>
      <c r="Q7" s="44">
        <f>'Ласкан Е.В.'!Q7</f>
        <v>5</v>
      </c>
      <c r="R7" s="44">
        <f>'Ласкан Е.В.'!R7</f>
        <v>5</v>
      </c>
      <c r="S7" s="44">
        <f>'Ласкан Е.В.'!S7</f>
        <v>5</v>
      </c>
      <c r="T7" s="44">
        <f>'Ласкан Е.В.'!T7</f>
        <v>5</v>
      </c>
      <c r="U7" s="44">
        <f>'Ласкан Е.В.'!U7</f>
        <v>5</v>
      </c>
      <c r="V7" s="44">
        <f>'Ласкан Е.В.'!V7</f>
        <v>5</v>
      </c>
      <c r="W7" s="44">
        <f>'Ласкан Е.В.'!W7</f>
        <v>5</v>
      </c>
    </row>
    <row r="8" spans="1:23" ht="15">
      <c r="A8" s="12" t="s">
        <v>59</v>
      </c>
      <c r="B8" s="4" t="s">
        <v>60</v>
      </c>
      <c r="C8" s="9">
        <v>5</v>
      </c>
      <c r="D8" s="44">
        <f>'Ласкан Е.В.'!D8</f>
        <v>5</v>
      </c>
      <c r="E8" s="44">
        <f>'Ласкан Е.В.'!E8</f>
        <v>5</v>
      </c>
      <c r="F8" s="44">
        <f>'Ласкан Е.В.'!F8</f>
        <v>5</v>
      </c>
      <c r="G8" s="44">
        <f>'Ласкан Е.В.'!G8</f>
        <v>5</v>
      </c>
      <c r="H8" s="44">
        <f>'Ласкан Е.В.'!H8</f>
        <v>5</v>
      </c>
      <c r="I8" s="44">
        <f>'Ласкан Е.В.'!I8</f>
        <v>5</v>
      </c>
      <c r="J8" s="44">
        <f>'Ласкан Е.В.'!J8</f>
        <v>5</v>
      </c>
      <c r="K8" s="44">
        <f>'Ласкан Е.В.'!K8</f>
        <v>5</v>
      </c>
      <c r="L8" s="44">
        <f>'Ласкан Е.В.'!L8</f>
        <v>5</v>
      </c>
      <c r="M8" s="44">
        <f>'Ласкан Е.В.'!M8</f>
        <v>5</v>
      </c>
      <c r="N8" s="44">
        <f>'Ласкан Е.В.'!N8</f>
        <v>5</v>
      </c>
      <c r="O8" s="44">
        <f>'Ласкан Е.В.'!O8</f>
        <v>5</v>
      </c>
      <c r="P8" s="44">
        <f>'Ласкан Е.В.'!P8</f>
        <v>5</v>
      </c>
      <c r="Q8" s="44">
        <f>'Ласкан Е.В.'!Q8</f>
        <v>5</v>
      </c>
      <c r="R8" s="44">
        <f>'Ласкан Е.В.'!R8</f>
        <v>5</v>
      </c>
      <c r="S8" s="44">
        <f>'Ласкан Е.В.'!S8</f>
        <v>5</v>
      </c>
      <c r="T8" s="44">
        <f>'Ласкан Е.В.'!T8</f>
        <v>5</v>
      </c>
      <c r="U8" s="44">
        <f>'Ласкан Е.В.'!U8</f>
        <v>5</v>
      </c>
      <c r="V8" s="44">
        <f>'Ласкан Е.В.'!V8</f>
        <v>5</v>
      </c>
      <c r="W8" s="44">
        <f>'Ласкан Е.В.'!W8</f>
        <v>5</v>
      </c>
    </row>
    <row r="9" spans="1:23" ht="15">
      <c r="A9" s="12" t="s">
        <v>61</v>
      </c>
      <c r="B9" s="4" t="s">
        <v>62</v>
      </c>
      <c r="C9" s="9">
        <v>5</v>
      </c>
      <c r="D9" s="44">
        <f>'Ласкан Е.В.'!D9</f>
        <v>5</v>
      </c>
      <c r="E9" s="44">
        <f>'Ласкан Е.В.'!E9</f>
        <v>5</v>
      </c>
      <c r="F9" s="44">
        <f>'Ласкан Е.В.'!F9</f>
        <v>5</v>
      </c>
      <c r="G9" s="44">
        <f>'Ласкан Е.В.'!G9</f>
        <v>5</v>
      </c>
      <c r="H9" s="44">
        <f>'Ласкан Е.В.'!H9</f>
        <v>5</v>
      </c>
      <c r="I9" s="44">
        <f>'Ласкан Е.В.'!I9</f>
        <v>5</v>
      </c>
      <c r="J9" s="44">
        <f>'Ласкан Е.В.'!J9</f>
        <v>5</v>
      </c>
      <c r="K9" s="44">
        <f>'Ласкан Е.В.'!K9</f>
        <v>5</v>
      </c>
      <c r="L9" s="44">
        <f>'Ласкан Е.В.'!L9</f>
        <v>5</v>
      </c>
      <c r="M9" s="44">
        <f>'Ласкан Е.В.'!M9</f>
        <v>5</v>
      </c>
      <c r="N9" s="44">
        <f>'Ласкан Е.В.'!N9</f>
        <v>5</v>
      </c>
      <c r="O9" s="44">
        <f>'Ласкан Е.В.'!O9</f>
        <v>5</v>
      </c>
      <c r="P9" s="44">
        <f>'Ласкан Е.В.'!P9</f>
        <v>5</v>
      </c>
      <c r="Q9" s="44">
        <f>'Ласкан Е.В.'!Q9</f>
        <v>5</v>
      </c>
      <c r="R9" s="44">
        <f>'Ласкан Е.В.'!R9</f>
        <v>5</v>
      </c>
      <c r="S9" s="44">
        <f>'Ласкан Е.В.'!S9</f>
        <v>5</v>
      </c>
      <c r="T9" s="44">
        <f>'Ласкан Е.В.'!T9</f>
        <v>5</v>
      </c>
      <c r="U9" s="44">
        <f>'Ласкан Е.В.'!U9</f>
        <v>5</v>
      </c>
      <c r="V9" s="44">
        <f>'Ласкан Е.В.'!V9</f>
        <v>5</v>
      </c>
      <c r="W9" s="44">
        <f>'Ласкан Е.В.'!W9</f>
        <v>5</v>
      </c>
    </row>
    <row r="10" spans="1:23" ht="15.75" customHeight="1">
      <c r="A10" s="122" t="s">
        <v>213</v>
      </c>
      <c r="B10" s="123"/>
      <c r="C10" s="129"/>
      <c r="D10" s="2">
        <f aca="true" t="shared" si="0" ref="D10:W10">SUM(D5:D9)</f>
        <v>35</v>
      </c>
      <c r="E10" s="2">
        <f t="shared" si="0"/>
        <v>35</v>
      </c>
      <c r="F10" s="2">
        <f t="shared" si="0"/>
        <v>35</v>
      </c>
      <c r="G10" s="2">
        <f>SUM(G5:G9)</f>
        <v>15</v>
      </c>
      <c r="H10" s="2">
        <f t="shared" si="0"/>
        <v>35</v>
      </c>
      <c r="I10" s="2">
        <f t="shared" si="0"/>
        <v>35</v>
      </c>
      <c r="J10" s="2">
        <f t="shared" si="0"/>
        <v>35</v>
      </c>
      <c r="K10" s="2">
        <f t="shared" si="0"/>
        <v>35</v>
      </c>
      <c r="L10" s="2">
        <f t="shared" si="0"/>
        <v>35</v>
      </c>
      <c r="M10" s="2">
        <f t="shared" si="0"/>
        <v>35</v>
      </c>
      <c r="N10" s="2">
        <f t="shared" si="0"/>
        <v>35</v>
      </c>
      <c r="O10" s="2">
        <f t="shared" si="0"/>
        <v>35</v>
      </c>
      <c r="P10" s="2">
        <f t="shared" si="0"/>
        <v>35</v>
      </c>
      <c r="Q10" s="2">
        <f t="shared" si="0"/>
        <v>35</v>
      </c>
      <c r="R10" s="2">
        <f t="shared" si="0"/>
        <v>35</v>
      </c>
      <c r="S10" s="2">
        <f t="shared" si="0"/>
        <v>35</v>
      </c>
      <c r="T10" s="2">
        <f t="shared" si="0"/>
        <v>35</v>
      </c>
      <c r="U10" s="2">
        <f t="shared" si="0"/>
        <v>35</v>
      </c>
      <c r="V10" s="2">
        <f t="shared" si="0"/>
        <v>35</v>
      </c>
      <c r="W10" s="2">
        <f t="shared" si="0"/>
        <v>35</v>
      </c>
    </row>
    <row r="11" spans="1:23" ht="15">
      <c r="A11" s="141" t="s">
        <v>354</v>
      </c>
      <c r="B11" s="131"/>
      <c r="C11" s="131"/>
      <c r="D11" s="131"/>
      <c r="E11" s="131"/>
      <c r="F11" s="131"/>
      <c r="G11" s="131"/>
      <c r="H11" s="131"/>
      <c r="I11" s="131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</row>
    <row r="12" spans="1:23" ht="30" customHeight="1">
      <c r="A12" s="12" t="s">
        <v>8</v>
      </c>
      <c r="B12" s="4" t="s">
        <v>9</v>
      </c>
      <c r="C12" s="11" t="s">
        <v>214</v>
      </c>
      <c r="D12" s="52">
        <f>IF(AND(('Слепец М.В'!D5=100)),5,0)</f>
        <v>5</v>
      </c>
      <c r="E12" s="52">
        <f>IF(AND(('Слепец М.В'!E5=100)),5,0)</f>
        <v>5</v>
      </c>
      <c r="F12" s="52">
        <f>IF(AND(('Слепец М.В'!F5=100)),5,0)</f>
        <v>0</v>
      </c>
      <c r="G12" s="52">
        <v>0</v>
      </c>
      <c r="H12" s="52">
        <f>IF(AND(('Слепец М.В'!H5=100)),5,0)</f>
        <v>0</v>
      </c>
      <c r="I12" s="52">
        <f>IF(AND(('Слепец М.В'!I5=100)),5,0)</f>
        <v>5</v>
      </c>
      <c r="J12" s="52">
        <f>IF(AND(('Слепец М.В'!J5=100)),5,0)</f>
        <v>5</v>
      </c>
      <c r="K12" s="52">
        <f>IF(AND(('Слепец М.В'!K5=100)),5,0)</f>
        <v>5</v>
      </c>
      <c r="L12" s="52">
        <f>IF(AND(('Слепец М.В'!L5=100)),5,0)</f>
        <v>5</v>
      </c>
      <c r="M12" s="52">
        <f>IF(AND(('Слепец М.В'!M5=100)),5,0)</f>
        <v>5</v>
      </c>
      <c r="N12" s="52">
        <f>IF(AND(('Слепец М.В'!N5=100)),5,0)</f>
        <v>5</v>
      </c>
      <c r="O12" s="52">
        <f>IF(AND(('Слепец М.В'!O5=100)),5,0)</f>
        <v>0</v>
      </c>
      <c r="P12" s="52">
        <f>IF(AND(('Слепец М.В'!P5=100)),5,0)</f>
        <v>0</v>
      </c>
      <c r="Q12" s="52">
        <f>IF(AND(('Слепец М.В'!Q5=100)),5,0)</f>
        <v>0</v>
      </c>
      <c r="R12" s="52">
        <f>IF(AND(('Слепец М.В'!R5=100)),5,0)</f>
        <v>5</v>
      </c>
      <c r="S12" s="52">
        <f>IF(AND(('Слепец М.В'!S5=100)),5,0)</f>
        <v>5</v>
      </c>
      <c r="T12" s="52">
        <f>IF(AND(('Слепец М.В'!T5=100)),5,0)</f>
        <v>5</v>
      </c>
      <c r="U12" s="52">
        <f>IF(AND(('Слепец М.В'!U5=100)),5,0)</f>
        <v>5</v>
      </c>
      <c r="V12" s="52">
        <f>IF(AND(('Слепец М.В'!V5=100)),5,0)</f>
        <v>0</v>
      </c>
      <c r="W12" s="52">
        <f>IF(AND(('Слепец М.В'!W5=100)),5,0)</f>
        <v>0</v>
      </c>
    </row>
    <row r="13" spans="1:23" ht="90" customHeight="1">
      <c r="A13" s="12" t="s">
        <v>11</v>
      </c>
      <c r="B13" s="4" t="s">
        <v>12</v>
      </c>
      <c r="C13" s="37" t="s">
        <v>215</v>
      </c>
      <c r="D13" s="49">
        <f>IF(AND(('Слепец М.В'!D6&gt;0),('Слепец М.В'!D6&lt;30)),3,IF(AND(('Слепец М.В'!D6&gt;=30),('Слепец М.В'!D6&lt;=50)),5,IF(AND(('Слепец М.В'!D6&gt;50)),7,0)))</f>
        <v>5</v>
      </c>
      <c r="E13" s="49">
        <f>IF(AND(('Слепец М.В'!E6&gt;0),('Слепец М.В'!E6&lt;30)),3,IF(AND(('Слепец М.В'!E6&gt;=30),('Слепец М.В'!E6&lt;=50)),5,IF(AND(('Слепец М.В'!E6&gt;50)),7,0)))</f>
        <v>5</v>
      </c>
      <c r="F13" s="49">
        <f>IF(AND(('Слепец М.В'!F6&gt;0),('Слепец М.В'!F6&lt;30)),3,IF(AND(('Слепец М.В'!F6&gt;=30),('Слепец М.В'!F6&lt;=50)),5,IF(AND(('Слепец М.В'!F6&gt;50)),7,0)))</f>
        <v>7</v>
      </c>
      <c r="G13" s="49">
        <v>0</v>
      </c>
      <c r="H13" s="49">
        <f>IF(AND(('Слепец М.В'!H6&gt;0),('Слепец М.В'!H6&lt;30)),3,IF(AND(('Слепец М.В'!H6&gt;=30),('Слепец М.В'!H6&lt;=50)),5,IF(AND(('Слепец М.В'!H6&gt;50)),7,0)))</f>
        <v>5</v>
      </c>
      <c r="I13" s="49">
        <f>IF(AND(('Слепец М.В'!I6&gt;0),('Слепец М.В'!I6&lt;30)),3,IF(AND(('Слепец М.В'!I6&gt;=30),('Слепец М.В'!I6&lt;=50)),5,IF(AND(('Слепец М.В'!I6&gt;50)),7,0)))</f>
        <v>7</v>
      </c>
      <c r="J13" s="49">
        <f>IF(AND(('Слепец М.В'!J6&gt;0),('Слепец М.В'!J6&lt;30)),3,IF(AND(('Слепец М.В'!J6&gt;=30),('Слепец М.В'!J6&lt;=50)),5,IF(AND(('Слепец М.В'!J6&gt;50)),7,0)))</f>
        <v>7</v>
      </c>
      <c r="K13" s="49">
        <f>IF(AND(('Слепец М.В'!K6&gt;0),('Слепец М.В'!K6&lt;30)),3,IF(AND(('Слепец М.В'!K6&gt;=30),('Слепец М.В'!K6&lt;=50)),5,IF(AND(('Слепец М.В'!K6&gt;50)),7,0)))</f>
        <v>7</v>
      </c>
      <c r="L13" s="49">
        <f>IF(AND(('Слепец М.В'!L6&gt;0),('Слепец М.В'!L6&lt;30)),3,IF(AND(('Слепец М.В'!L6&gt;=30),('Слепец М.В'!L6&lt;=50)),5,IF(AND(('Слепец М.В'!L6&gt;50)),7,0)))</f>
        <v>5</v>
      </c>
      <c r="M13" s="49">
        <f>IF(AND(('Слепец М.В'!M6&gt;0),('Слепец М.В'!M6&lt;30)),3,IF(AND(('Слепец М.В'!M6&gt;=30),('Слепец М.В'!M6&lt;=50)),5,IF(AND(('Слепец М.В'!M6&gt;50)),7,0)))</f>
        <v>7</v>
      </c>
      <c r="N13" s="49">
        <f>IF(AND(('Слепец М.В'!N6&gt;0),('Слепец М.В'!N6&lt;30)),3,IF(AND(('Слепец М.В'!N6&gt;=30),('Слепец М.В'!N6&lt;=50)),5,IF(AND(('Слепец М.В'!N6&gt;50)),7,0)))</f>
        <v>5</v>
      </c>
      <c r="O13" s="49">
        <f>IF(AND(('Слепец М.В'!O6&gt;0),('Слепец М.В'!O6&lt;30)),3,IF(AND(('Слепец М.В'!O6&gt;=30),('Слепец М.В'!O6&lt;=50)),5,IF(AND(('Слепец М.В'!O6&gt;50)),7,0)))</f>
        <v>3</v>
      </c>
      <c r="P13" s="49">
        <f>IF(AND(('Слепец М.В'!P6&gt;0),('Слепец М.В'!P6&lt;30)),3,IF(AND(('Слепец М.В'!P6&gt;=30),('Слепец М.В'!P6&lt;=50)),5,IF(AND(('Слепец М.В'!P6&gt;50)),7,0)))</f>
        <v>7</v>
      </c>
      <c r="Q13" s="49">
        <f>IF(AND(('Слепец М.В'!Q6&gt;0),('Слепец М.В'!Q6&lt;30)),3,IF(AND(('Слепец М.В'!Q6&gt;=30),('Слепец М.В'!Q6&lt;=50)),5,IF(AND(('Слепец М.В'!Q6&gt;50)),7,0)))</f>
        <v>3</v>
      </c>
      <c r="R13" s="49">
        <f>IF(AND(('Слепец М.В'!R6&gt;0),('Слепец М.В'!R6&lt;30)),3,IF(AND(('Слепец М.В'!R6&gt;=30),('Слепец М.В'!R6&lt;=50)),5,IF(AND(('Слепец М.В'!R6&gt;50)),7,0)))</f>
        <v>7</v>
      </c>
      <c r="S13" s="49">
        <f>IF(AND(('Слепец М.В'!S6&gt;0),('Слепец М.В'!S6&lt;30)),3,IF(AND(('Слепец М.В'!S6&gt;=30),('Слепец М.В'!S6&lt;=50)),5,IF(AND(('Слепец М.В'!S6&gt;50)),7,0)))</f>
        <v>5</v>
      </c>
      <c r="T13" s="49">
        <f>IF(AND(('Слепец М.В'!T6&gt;0),('Слепец М.В'!T6&lt;30)),3,IF(AND(('Слепец М.В'!T6&gt;=30),('Слепец М.В'!T6&lt;=50)),5,IF(AND(('Слепец М.В'!T6&gt;50)),7,0)))</f>
        <v>5</v>
      </c>
      <c r="U13" s="49">
        <f>IF(AND(('Слепец М.В'!U6&gt;0),('Слепец М.В'!U6&lt;30)),3,IF(AND(('Слепец М.В'!U6&gt;=30),('Слепец М.В'!U6&lt;=50)),5,IF(AND(('Слепец М.В'!U6&gt;50)),7,0)))</f>
        <v>5</v>
      </c>
      <c r="V13" s="49">
        <f>IF(AND(('Слепец М.В'!V6&gt;0),('Слепец М.В'!V6&lt;30)),3,IF(AND(('Слепец М.В'!V6&gt;=30),('Слепец М.В'!V6&lt;=50)),5,IF(AND(('Слепец М.В'!V6&gt;50)),7,0)))</f>
        <v>3</v>
      </c>
      <c r="W13" s="49">
        <f>IF(AND(('Слепец М.В'!W6&gt;0),('Слепец М.В'!W6&lt;30)),3,IF(AND(('Слепец М.В'!W6&gt;=30),('Слепец М.В'!W6&lt;=50)),5,IF(AND(('Слепец М.В'!W6&gt;50)),7,0)))</f>
        <v>3</v>
      </c>
    </row>
    <row r="14" spans="1:23" ht="72" customHeight="1">
      <c r="A14" s="12" t="s">
        <v>13</v>
      </c>
      <c r="B14" s="4" t="s">
        <v>14</v>
      </c>
      <c r="C14" s="11" t="s">
        <v>216</v>
      </c>
      <c r="D14" s="44">
        <f>IF(AND(('Слепец М.В'!D7&gt;=60),('Слепец М.В'!D7&lt;=79)),3,IF(AND(('Слепец М.В'!D7&gt;=80),('Слепец М.В'!D7&lt;=99)),5,IF(AND(('Слепец М.В'!D7=100)),10,0)))</f>
        <v>5</v>
      </c>
      <c r="E14" s="44">
        <f>IF(AND(('Слепец М.В'!E7&gt;=60),('Слепец М.В'!E7&lt;=79)),3,IF(AND(('Слепец М.В'!E7&gt;=80),('Слепец М.В'!E7&lt;=99)),5,IF(AND(('Слепец М.В'!E7=100)),10,0)))</f>
        <v>10</v>
      </c>
      <c r="F14" s="44">
        <f>IF(AND(('Слепец М.В'!F7&gt;=60),('Слепец М.В'!F7&lt;=79)),3,IF(AND(('Слепец М.В'!F7&gt;=80),('Слепец М.В'!F7&lt;=99)),5,IF(AND(('Слепец М.В'!F7=100)),10,0)))</f>
        <v>10</v>
      </c>
      <c r="G14" s="44">
        <v>0</v>
      </c>
      <c r="H14" s="44">
        <f>IF(AND(('Слепец М.В'!H7&gt;=60),('Слепец М.В'!H7&lt;=79)),3,IF(AND(('Слепец М.В'!H7&gt;=80),('Слепец М.В'!H7&lt;=99)),5,IF(AND(('Слепец М.В'!H7=100)),10,0)))</f>
        <v>10</v>
      </c>
      <c r="I14" s="44">
        <f>IF(AND(('Слепец М.В'!I7&gt;=60),('Слепец М.В'!I7&lt;=79)),3,IF(AND(('Слепец М.В'!I7&gt;=80),('Слепец М.В'!I7&lt;=99)),5,IF(AND(('Слепец М.В'!I7=100)),10,0)))</f>
        <v>5</v>
      </c>
      <c r="J14" s="44">
        <f>IF(AND(('Слепец М.В'!J7&gt;=60),('Слепец М.В'!J7&lt;=79)),3,IF(AND(('Слепец М.В'!J7&gt;=80),('Слепец М.В'!J7&lt;=99)),5,IF(AND(('Слепец М.В'!J7=100)),10,0)))</f>
        <v>10</v>
      </c>
      <c r="K14" s="44">
        <f>IF(AND(('Слепец М.В'!K7&gt;=60),('Слепец М.В'!K7&lt;=79)),3,IF(AND(('Слепец М.В'!K7&gt;=80),('Слепец М.В'!K7&lt;=99)),5,IF(AND(('Слепец М.В'!K7=100)),10,0)))</f>
        <v>5</v>
      </c>
      <c r="L14" s="44">
        <f>IF(AND(('Слепец М.В'!L7&gt;=60),('Слепец М.В'!L7&lt;=79)),3,IF(AND(('Слепец М.В'!L7&gt;=80),('Слепец М.В'!L7&lt;=99)),5,IF(AND(('Слепец М.В'!L7=100)),10,0)))</f>
        <v>5</v>
      </c>
      <c r="M14" s="44">
        <f>IF(AND(('Слепец М.В'!M7&gt;=60),('Слепец М.В'!M7&lt;=79)),3,IF(AND(('Слепец М.В'!M7&gt;=80),('Слепец М.В'!M7&lt;=99)),5,IF(AND(('Слепец М.В'!M7=100)),10,0)))</f>
        <v>10</v>
      </c>
      <c r="N14" s="44">
        <f>IF(AND(('Слепец М.В'!N7&gt;=60),('Слепец М.В'!N7&lt;=79)),3,IF(AND(('Слепец М.В'!N7&gt;=80),('Слепец М.В'!N7&lt;=99)),5,IF(AND(('Слепец М.В'!N7=100)),10,0)))</f>
        <v>5</v>
      </c>
      <c r="O14" s="44">
        <f>IF(AND(('Слепец М.В'!O7&gt;=60),('Слепец М.В'!O7&lt;=79)),3,IF(AND(('Слепец М.В'!O7&gt;=80),('Слепец М.В'!O7&lt;=99)),5,IF(AND(('Слепец М.В'!O7=100)),10,0)))</f>
        <v>5</v>
      </c>
      <c r="P14" s="44">
        <f>IF(AND(('Слепец М.В'!P7&gt;=60),('Слепец М.В'!P7&lt;=79)),3,IF(AND(('Слепец М.В'!P7&gt;=80),('Слепец М.В'!P7&lt;=99)),5,IF(AND(('Слепец М.В'!P7=100)),10,0)))</f>
        <v>10</v>
      </c>
      <c r="Q14" s="44">
        <f>IF(AND(('Слепец М.В'!Q7&gt;=60),('Слепец М.В'!Q7&lt;=79)),3,IF(AND(('Слепец М.В'!Q7&gt;=80),('Слепец М.В'!Q7&lt;=99)),5,IF(AND(('Слепец М.В'!Q7=100)),10,0)))</f>
        <v>10</v>
      </c>
      <c r="R14" s="44">
        <f>IF(AND(('Слепец М.В'!R7&gt;=60),('Слепец М.В'!R7&lt;=79)),3,IF(AND(('Слепец М.В'!R7&gt;=80),('Слепец М.В'!R7&lt;=99)),5,IF(AND(('Слепец М.В'!R7=100)),10,0)))</f>
        <v>10</v>
      </c>
      <c r="S14" s="44">
        <f>IF(AND(('Слепец М.В'!S7&gt;=60),('Слепец М.В'!S7&lt;=79)),3,IF(AND(('Слепец М.В'!S7&gt;=80),('Слепец М.В'!S7&lt;=99)),5,IF(AND(('Слепец М.В'!S7=100)),10,0)))</f>
        <v>10</v>
      </c>
      <c r="T14" s="44">
        <f>IF(AND(('Слепец М.В'!T7&gt;=60),('Слепец М.В'!T7&lt;=79)),3,IF(AND(('Слепец М.В'!T7&gt;=80),('Слепец М.В'!T7&lt;=99)),5,IF(AND(('Слепец М.В'!T7=100)),10,0)))</f>
        <v>5</v>
      </c>
      <c r="U14" s="44">
        <f>IF(AND(('Слепец М.В'!U7&gt;=60),('Слепец М.В'!U7&lt;=79)),3,IF(AND(('Слепец М.В'!U7&gt;=80),('Слепец М.В'!U7&lt;=99)),5,IF(AND(('Слепец М.В'!U7=100)),10,0)))</f>
        <v>10</v>
      </c>
      <c r="V14" s="44">
        <f>IF(AND(('Слепец М.В'!V7&gt;=60),('Слепец М.В'!V7&lt;=79)),3,IF(AND(('Слепец М.В'!V7&gt;=80),('Слепец М.В'!V7&lt;=99)),5,IF(AND(('Слепец М.В'!V7=100)),10,0)))</f>
        <v>10</v>
      </c>
      <c r="W14" s="44">
        <f>IF(AND(('Слепец М.В'!W7&gt;=60),('Слепец М.В'!W7&lt;=79)),3,IF(AND(('Слепец М.В'!W7&gt;=80),('Слепец М.В'!W7&lt;=99)),5,IF(AND(('Слепец М.В'!W7=100)),10,0)))</f>
        <v>5</v>
      </c>
    </row>
    <row r="15" spans="1:23" ht="92.25" customHeight="1">
      <c r="A15" s="12" t="s">
        <v>15</v>
      </c>
      <c r="B15" s="4" t="s">
        <v>16</v>
      </c>
      <c r="C15" s="11" t="s">
        <v>217</v>
      </c>
      <c r="D15" s="2">
        <f>IF(AND(('Слепец М.В'!D8&gt;=40),('Слепец М.В'!D8&lt;=69)),1,IF(AND(('Слепец М.В'!D8&gt;=70),('Слепец М.В'!D8&lt;=89)),3,IF(AND(('Слепец М.В'!D8&gt;=90),('Слепец М.В'!D8&lt;=100)),10,0)))</f>
        <v>3</v>
      </c>
      <c r="E15" s="2">
        <f>IF(AND(('Слепец М.В'!E8&gt;=40),('Слепец М.В'!E8&lt;=69)),1,IF(AND(('Слепец М.В'!E8&gt;=70),('Слепец М.В'!E8&lt;=89)),3,IF(AND(('Слепец М.В'!E8&gt;=90),('Слепец М.В'!E8&lt;=100)),10,0)))</f>
        <v>10</v>
      </c>
      <c r="F15" s="2">
        <f>IF(AND(('Слепец М.В'!F8&gt;=40),('Слепец М.В'!F8&lt;=69)),1,IF(AND(('Слепец М.В'!F8&gt;=70),('Слепец М.В'!F8&lt;=89)),3,IF(AND(('Слепец М.В'!F8&gt;=90),('Слепец М.В'!F8&lt;=100)),10,0)))</f>
        <v>1</v>
      </c>
      <c r="G15" s="2">
        <v>0</v>
      </c>
      <c r="H15" s="2">
        <f>IF(AND(('Слепец М.В'!H8&gt;=40),('Слепец М.В'!H8&lt;=69)),1,IF(AND(('Слепец М.В'!H8&gt;=70),('Слепец М.В'!H8&lt;=89)),3,IF(AND(('Слепец М.В'!H8&gt;=90),('Слепец М.В'!H8&lt;=100)),10,0)))</f>
        <v>1</v>
      </c>
      <c r="I15" s="2">
        <f>IF(AND(('Слепец М.В'!I8&gt;=40),('Слепец М.В'!I8&lt;=69)),1,IF(AND(('Слепец М.В'!I8&gt;=70),('Слепец М.В'!I8&lt;=89)),3,IF(AND(('Слепец М.В'!I8&gt;=90),('Слепец М.В'!I8&lt;=100)),10,0)))</f>
        <v>3</v>
      </c>
      <c r="J15" s="2">
        <f>IF(AND(('Слепец М.В'!J8&gt;=40),('Слепец М.В'!J8&lt;=69)),1,IF(AND(('Слепец М.В'!J8&gt;=70),('Слепец М.В'!J8&lt;=89)),3,IF(AND(('Слепец М.В'!J8&gt;=90),('Слепец М.В'!J8&lt;=100)),10,0)))</f>
        <v>10</v>
      </c>
      <c r="K15" s="2">
        <f>IF(AND(('Слепец М.В'!K8&gt;=40),('Слепец М.В'!K8&lt;=69)),1,IF(AND(('Слепец М.В'!K8&gt;=70),('Слепец М.В'!K8&lt;=89)),3,IF(AND(('Слепец М.В'!K8&gt;=90),('Слепец М.В'!K8&lt;=100)),10,0)))</f>
        <v>10</v>
      </c>
      <c r="L15" s="2">
        <f>IF(AND(('Слепец М.В'!L8&gt;=40),('Слепец М.В'!L8&lt;=69)),1,IF(AND(('Слепец М.В'!L8&gt;=70),('Слепец М.В'!L8&lt;=89)),3,IF(AND(('Слепец М.В'!L8&gt;=90),('Слепец М.В'!L8&lt;=100)),10,0)))</f>
        <v>10</v>
      </c>
      <c r="M15" s="2">
        <f>IF(AND(('Слепец М.В'!M8&gt;=40),('Слепец М.В'!M8&lt;=69)),1,IF(AND(('Слепец М.В'!M8&gt;=70),('Слепец М.В'!M8&lt;=89)),3,IF(AND(('Слепец М.В'!M8&gt;=90),('Слепец М.В'!M8&lt;=100)),10,0)))</f>
        <v>10</v>
      </c>
      <c r="N15" s="2">
        <f>IF(AND(('Слепец М.В'!N8&gt;=40),('Слепец М.В'!N8&lt;=69)),1,IF(AND(('Слепец М.В'!N8&gt;=70),('Слепец М.В'!N8&lt;=89)),3,IF(AND(('Слепец М.В'!N8&gt;=90),('Слепец М.В'!N8&lt;=100)),10,0)))</f>
        <v>1</v>
      </c>
      <c r="O15" s="2">
        <f>IF(AND(('Слепец М.В'!O8&gt;=40),('Слепец М.В'!O8&lt;=69)),1,IF(AND(('Слепец М.В'!O8&gt;=70),('Слепец М.В'!O8&lt;=89)),3,IF(AND(('Слепец М.В'!O8&gt;=90),('Слепец М.В'!O8&lt;=100)),10,0)))</f>
        <v>3</v>
      </c>
      <c r="P15" s="2">
        <f>IF(AND(('Слепец М.В'!P8&gt;=40),('Слепец М.В'!P8&lt;=69)),1,IF(AND(('Слепец М.В'!P8&gt;=70),('Слепец М.В'!P8&lt;=89)),3,IF(AND(('Слепец М.В'!P8&gt;=90),('Слепец М.В'!P8&lt;=100)),10,0)))</f>
        <v>10</v>
      </c>
      <c r="Q15" s="2">
        <f>IF(AND(('Слепец М.В'!Q8&gt;=40),('Слепец М.В'!Q8&lt;=69)),1,IF(AND(('Слепец М.В'!Q8&gt;=70),('Слепец М.В'!Q8&lt;=89)),3,IF(AND(('Слепец М.В'!Q8&gt;=90),('Слепец М.В'!Q8&lt;=100)),10,0)))</f>
        <v>10</v>
      </c>
      <c r="R15" s="2">
        <f>IF(AND(('Слепец М.В'!R8&gt;=40),('Слепец М.В'!R8&lt;=69)),1,IF(AND(('Слепец М.В'!R8&gt;=70),('Слепец М.В'!R8&lt;=89)),3,IF(AND(('Слепец М.В'!R8&gt;=90),('Слепец М.В'!R8&lt;=100)),10,0)))</f>
        <v>10</v>
      </c>
      <c r="S15" s="2">
        <f>IF(AND(('Слепец М.В'!S8&gt;=40),('Слепец М.В'!S8&lt;=69)),1,IF(AND(('Слепец М.В'!S8&gt;=70),('Слепец М.В'!S8&lt;=89)),3,IF(AND(('Слепец М.В'!S8&gt;=90),('Слепец М.В'!S8&lt;=100)),10,0)))</f>
        <v>1</v>
      </c>
      <c r="T15" s="2">
        <f>IF(AND(('Слепец М.В'!T8&gt;=40),('Слепец М.В'!T8&lt;=69)),1,IF(AND(('Слепец М.В'!T8&gt;=70),('Слепец М.В'!T8&lt;=89)),3,IF(AND(('Слепец М.В'!T8&gt;=90),('Слепец М.В'!T8&lt;=100)),10,0)))</f>
        <v>10</v>
      </c>
      <c r="U15" s="2">
        <f>IF(AND(('Слепец М.В'!U8&gt;=40),('Слепец М.В'!U8&lt;=69)),1,IF(AND(('Слепец М.В'!U8&gt;=70),('Слепец М.В'!U8&lt;=89)),3,IF(AND(('Слепец М.В'!U8&gt;=90),('Слепец М.В'!U8&lt;=100)),10,0)))</f>
        <v>1</v>
      </c>
      <c r="V15" s="2">
        <f>IF(AND(('Слепец М.В'!V8&gt;=40),('Слепец М.В'!V8&lt;=69)),1,IF(AND(('Слепец М.В'!V8&gt;=70),('Слепец М.В'!V8&lt;=89)),3,IF(AND(('Слепец М.В'!V8&gt;=90),('Слепец М.В'!V8&lt;=100)),10,0)))</f>
        <v>10</v>
      </c>
      <c r="W15" s="2">
        <f>IF(AND(('Слепец М.В'!W8&gt;=40),('Слепец М.В'!W8&lt;=69)),1,IF(AND(('Слепец М.В'!W8&gt;=70),('Слепец М.В'!W8&lt;=89)),3,IF(AND(('Слепец М.В'!W8&gt;=90),('Слепец М.В'!W8&lt;=100)),10,0)))</f>
        <v>1</v>
      </c>
    </row>
    <row r="16" spans="1:23" ht="59.25" customHeight="1">
      <c r="A16" s="12" t="s">
        <v>17</v>
      </c>
      <c r="B16" s="4" t="s">
        <v>364</v>
      </c>
      <c r="C16" s="11" t="s">
        <v>218</v>
      </c>
      <c r="D16" s="2">
        <f>IF(AND(('Слепец М.В'!D9&gt;99)),10,IF(AND(('Слепец М.В'!D9=99)),5,0))</f>
        <v>10</v>
      </c>
      <c r="E16" s="2">
        <f>IF(AND(('Слепец М.В'!E9&gt;99)),10,IF(AND(('Слепец М.В'!E9=99)),5,0))</f>
        <v>10</v>
      </c>
      <c r="F16" s="2">
        <f>IF(AND(('Слепец М.В'!F9&gt;99)),10,IF(AND(('Слепец М.В'!F9=99)),5,0))</f>
        <v>10</v>
      </c>
      <c r="G16" s="2">
        <v>0</v>
      </c>
      <c r="H16" s="2">
        <f>IF(AND(('Слепец М.В'!H9&gt;99)),10,IF(AND(('Слепец М.В'!H9=99)),5,0))</f>
        <v>10</v>
      </c>
      <c r="I16" s="2">
        <f>IF(AND(('Слепец М.В'!I9&gt;99)),10,IF(AND(('Слепец М.В'!I9=99)),5,0))</f>
        <v>10</v>
      </c>
      <c r="J16" s="2">
        <f>IF(AND(('Слепец М.В'!J9&gt;99)),10,IF(AND(('Слепец М.В'!J9=99)),5,0))</f>
        <v>10</v>
      </c>
      <c r="K16" s="2">
        <f>IF(AND(('Слепец М.В'!K9&gt;99)),10,IF(AND(('Слепец М.В'!K9=99)),5,0))</f>
        <v>10</v>
      </c>
      <c r="L16" s="2">
        <f>IF(AND(('Слепец М.В'!L9&gt;99)),10,IF(AND(('Слепец М.В'!L9=99)),5,0))</f>
        <v>10</v>
      </c>
      <c r="M16" s="2">
        <f>IF(AND(('Слепец М.В'!M9&gt;99)),10,IF(AND(('Слепец М.В'!M9=99)),5,0))</f>
        <v>10</v>
      </c>
      <c r="N16" s="2">
        <f>IF(AND(('Слепец М.В'!N9&gt;99)),10,IF(AND(('Слепец М.В'!N9=99)),5,0))</f>
        <v>10</v>
      </c>
      <c r="O16" s="2">
        <f>IF(AND(('Слепец М.В'!O9&gt;99)),10,IF(AND(('Слепец М.В'!O9=99)),5,0))</f>
        <v>10</v>
      </c>
      <c r="P16" s="2">
        <f>IF(AND(('Слепец М.В'!P9&gt;99)),10,IF(AND(('Слепец М.В'!P9=99)),5,0))</f>
        <v>10</v>
      </c>
      <c r="Q16" s="2">
        <f>IF(AND(('Слепец М.В'!Q9&gt;99)),10,IF(AND(('Слепец М.В'!Q9=99)),5,0))</f>
        <v>10</v>
      </c>
      <c r="R16" s="2">
        <f>IF(AND(('Слепец М.В'!R9&gt;99)),10,IF(AND(('Слепец М.В'!R9=99)),5,0))</f>
        <v>10</v>
      </c>
      <c r="S16" s="2">
        <f>IF(AND(('Слепец М.В'!S9&gt;99)),10,IF(AND(('Слепец М.В'!S9=99)),5,0))</f>
        <v>10</v>
      </c>
      <c r="T16" s="2">
        <f>IF(AND(('Слепец М.В'!T9&gt;99)),10,IF(AND(('Слепец М.В'!T9=99)),5,0))</f>
        <v>10</v>
      </c>
      <c r="U16" s="2">
        <f>IF(AND(('Слепец М.В'!U9&gt;99)),10,IF(AND(('Слепец М.В'!U9=99)),5,0))</f>
        <v>10</v>
      </c>
      <c r="V16" s="2">
        <f>IF(AND(('Слепец М.В'!V9&gt;99)),10,IF(AND(('Слепец М.В'!V9=99)),5,0))</f>
        <v>0</v>
      </c>
      <c r="W16" s="2">
        <f>IF(AND(('Слепец М.В'!W9&gt;99)),10,IF(AND(('Слепец М.В'!W9=99)),5,0))</f>
        <v>10</v>
      </c>
    </row>
    <row r="17" spans="1:23" ht="60" customHeight="1">
      <c r="A17" s="12" t="s">
        <v>18</v>
      </c>
      <c r="B17" s="4" t="s">
        <v>365</v>
      </c>
      <c r="C17" s="11" t="s">
        <v>218</v>
      </c>
      <c r="D17" s="2">
        <f>IF(AND(('Слепец М.В'!D10&gt;73)),10,IF(AND(('Слепец М.В'!D10=73)),5,0))</f>
        <v>0</v>
      </c>
      <c r="E17" s="2">
        <f>IF(AND(('Слепец М.В'!E10&gt;73)),10,IF(AND(('Слепец М.В'!E10=73)),5,0))</f>
        <v>0</v>
      </c>
      <c r="F17" s="2">
        <f>IF(AND(('Слепец М.В'!F10&gt;73)),10,IF(AND(('Слепец М.В'!F10=73)),5,0))</f>
        <v>10</v>
      </c>
      <c r="G17" s="2">
        <v>0</v>
      </c>
      <c r="H17" s="2">
        <f>IF(AND(('Слепец М.В'!H10&gt;73)),10,IF(AND(('Слепец М.В'!H10=73)),5,0))</f>
        <v>0</v>
      </c>
      <c r="I17" s="2">
        <f>IF(AND(('Слепец М.В'!I10&gt;73)),10,IF(AND(('Слепец М.В'!I10=73)),5,0))</f>
        <v>5</v>
      </c>
      <c r="J17" s="2">
        <f>IF(AND(('Слепец М.В'!J10&gt;73)),10,IF(AND(('Слепец М.В'!J10=73)),5,0))</f>
        <v>0</v>
      </c>
      <c r="K17" s="2">
        <f>IF(AND(('Слепец М.В'!K10&gt;73)),10,IF(AND(('Слепец М.В'!K10=73)),5,0))</f>
        <v>0</v>
      </c>
      <c r="L17" s="2">
        <f>IF(AND(('Слепец М.В'!L10&gt;73)),10,IF(AND(('Слепец М.В'!L10=73)),5,0))</f>
        <v>10</v>
      </c>
      <c r="M17" s="2">
        <f>IF(AND(('Слепец М.В'!M10&gt;73)),10,IF(AND(('Слепец М.В'!M10=73)),5,0))</f>
        <v>5</v>
      </c>
      <c r="N17" s="2">
        <f>IF(AND(('Слепец М.В'!N10&gt;73)),10,IF(AND(('Слепец М.В'!N10=73)),5,0))</f>
        <v>5</v>
      </c>
      <c r="O17" s="2">
        <f>IF(AND(('Слепец М.В'!O10&gt;73)),10,IF(AND(('Слепец М.В'!O10=73)),5,0))</f>
        <v>0</v>
      </c>
      <c r="P17" s="2">
        <f>IF(AND(('Слепец М.В'!P10&gt;73)),10,IF(AND(('Слепец М.В'!P10=73)),5,0))</f>
        <v>0</v>
      </c>
      <c r="Q17" s="2">
        <f>IF(AND(('Слепец М.В'!Q10&gt;73)),10,IF(AND(('Слепец М.В'!Q10=73)),5,0))</f>
        <v>5</v>
      </c>
      <c r="R17" s="2">
        <f>IF(AND(('Слепец М.В'!R10&gt;73)),10,IF(AND(('Слепец М.В'!R10=73)),5,0))</f>
        <v>0</v>
      </c>
      <c r="S17" s="2">
        <f>IF(AND(('Слепец М.В'!S10&gt;73)),10,IF(AND(('Слепец М.В'!S10=73)),5,0))</f>
        <v>0</v>
      </c>
      <c r="T17" s="2">
        <f>IF(AND(('Слепец М.В'!T10&gt;73)),10,IF(AND(('Слепец М.В'!T10=73)),5,0))</f>
        <v>0</v>
      </c>
      <c r="U17" s="2">
        <f>IF(AND(('Слепец М.В'!U10&gt;73)),10,IF(AND(('Слепец М.В'!U10=73)),5,0))</f>
        <v>0</v>
      </c>
      <c r="V17" s="2">
        <f>IF(AND(('Слепец М.В'!V10&gt;73)),10,IF(AND(('Слепец М.В'!V10=73)),5,0))</f>
        <v>0</v>
      </c>
      <c r="W17" s="2">
        <f>IF(AND(('Слепец М.В'!W10&gt;73)),10,IF(AND(('Слепец М.В'!W10=73)),5,0))</f>
        <v>0</v>
      </c>
    </row>
    <row r="18" spans="1:23" ht="123.75" customHeight="1">
      <c r="A18" s="12" t="s">
        <v>19</v>
      </c>
      <c r="B18" s="6" t="s">
        <v>366</v>
      </c>
      <c r="C18" s="11" t="s">
        <v>219</v>
      </c>
      <c r="D18" s="2">
        <f>IF(AND(('Слепец М.В'!D11&gt;61)),15,IF(AND(('Слепец М.В'!D11=61)),10,0))</f>
        <v>0</v>
      </c>
      <c r="E18" s="2">
        <f>IF(AND(('Слепец М.В'!E11&gt;61)),15,IF(AND(('Слепец М.В'!E11=61)),10,0))</f>
        <v>15</v>
      </c>
      <c r="F18" s="2">
        <f>IF(AND(('Слепец М.В'!F11&gt;61)),15,IF(AND(('Слепец М.В'!F11=61)),10,0))</f>
        <v>15</v>
      </c>
      <c r="G18" s="2">
        <v>0</v>
      </c>
      <c r="H18" s="2">
        <f>IF(AND(('Слепец М.В'!H11&gt;61)),15,IF(AND(('Слепец М.В'!H11=61)),10,0))</f>
        <v>15</v>
      </c>
      <c r="I18" s="2">
        <f>IF(AND(('Слепец М.В'!I11&gt;61)),15,IF(AND(('Слепец М.В'!I11=61)),10,0))</f>
        <v>15</v>
      </c>
      <c r="J18" s="2">
        <f>IF(AND(('Слепец М.В'!J11&gt;61)),15,IF(AND(('Слепец М.В'!J11=61)),10,0))</f>
        <v>15</v>
      </c>
      <c r="K18" s="2">
        <f>IF(AND(('Слепец М.В'!K11&gt;61)),15,IF(AND(('Слепец М.В'!K11=61)),10,0))</f>
        <v>15</v>
      </c>
      <c r="L18" s="2">
        <f>IF(AND(('Слепец М.В'!L11&gt;61)),15,IF(AND(('Слепец М.В'!L11=61)),10,0))</f>
        <v>15</v>
      </c>
      <c r="M18" s="2">
        <f>IF(AND(('Слепец М.В'!M11&gt;61)),15,IF(AND(('Слепец М.В'!M11=61)),10,0))</f>
        <v>15</v>
      </c>
      <c r="N18" s="2">
        <f>IF(AND(('Слепец М.В'!N11&gt;61)),15,IF(AND(('Слепец М.В'!N11=61)),10,0))</f>
        <v>15</v>
      </c>
      <c r="O18" s="2">
        <f>IF(AND(('Слепец М.В'!O11&gt;61)),15,IF(AND(('Слепец М.В'!O11=61)),10,0))</f>
        <v>0</v>
      </c>
      <c r="P18" s="2">
        <f>IF(AND(('Слепец М.В'!P11&gt;61)),15,IF(AND(('Слепец М.В'!P11=61)),10,0))</f>
        <v>0</v>
      </c>
      <c r="Q18" s="2">
        <f>IF(AND(('Слепец М.В'!Q11&gt;61)),15,IF(AND(('Слепец М.В'!Q11=61)),10,0))</f>
        <v>0</v>
      </c>
      <c r="R18" s="2">
        <f>IF(AND(('Слепец М.В'!R11&gt;61)),15,IF(AND(('Слепец М.В'!R11=61)),10,0))</f>
        <v>15</v>
      </c>
      <c r="S18" s="2">
        <f>IF(AND(('Слепец М.В'!S11&gt;61)),15,IF(AND(('Слепец М.В'!S11=61)),10,0))</f>
        <v>0</v>
      </c>
      <c r="T18" s="2">
        <f>IF(AND(('Слепец М.В'!T11&gt;61)),15,IF(AND(('Слепец М.В'!T11=61)),10,0))</f>
        <v>15</v>
      </c>
      <c r="U18" s="2">
        <f>IF(AND(('Слепец М.В'!U11&gt;61)),15,IF(AND(('Слепец М.В'!U11=61)),10,0))</f>
        <v>15</v>
      </c>
      <c r="V18" s="2">
        <f>IF(AND(('Слепец М.В'!V11&gt;61)),15,IF(AND(('Слепец М.В'!V11=61)),10,0))</f>
        <v>0</v>
      </c>
      <c r="W18" s="2">
        <f>IF(AND(('Слепец М.В'!W11&gt;61)),15,IF(AND(('Слепец М.В'!W11=61)),10,0))</f>
        <v>0</v>
      </c>
    </row>
    <row r="19" spans="1:23" ht="30" customHeight="1">
      <c r="A19" s="12" t="s">
        <v>20</v>
      </c>
      <c r="B19" s="3" t="s">
        <v>21</v>
      </c>
      <c r="C19" s="11" t="s">
        <v>220</v>
      </c>
      <c r="D19" s="2">
        <f>IF(AND(('Слепец М.В'!D12=100)),10,0)</f>
        <v>0</v>
      </c>
      <c r="E19" s="2">
        <f>IF(AND(('Слепец М.В'!E12=100)),10,0)</f>
        <v>0</v>
      </c>
      <c r="F19" s="2">
        <f>IF(AND(('Слепец М.В'!F12=100)),10,0)</f>
        <v>0</v>
      </c>
      <c r="G19" s="2">
        <v>0</v>
      </c>
      <c r="H19" s="2">
        <f>IF(AND(('Слепец М.В'!H12=100)),10,0)</f>
        <v>0</v>
      </c>
      <c r="I19" s="2">
        <f>IF(AND(('Слепец М.В'!I12=100)),10,0)</f>
        <v>10</v>
      </c>
      <c r="J19" s="2">
        <f>IF(AND(('Слепец М.В'!J12=100)),10,0)</f>
        <v>0</v>
      </c>
      <c r="K19" s="2">
        <f>IF(AND(('Слепец М.В'!K12=100)),10,0)</f>
        <v>0</v>
      </c>
      <c r="L19" s="2">
        <f>IF(AND(('Слепец М.В'!L12=100)),10,0)</f>
        <v>10</v>
      </c>
      <c r="M19" s="2">
        <f>IF(AND(('Слепец М.В'!M12=100)),10,0)</f>
        <v>10</v>
      </c>
      <c r="N19" s="2">
        <f>IF(AND(('Слепец М.В'!N12=100)),10,0)</f>
        <v>0</v>
      </c>
      <c r="O19" s="2">
        <f>IF(AND(('Слепец М.В'!O12=100)),10,0)</f>
        <v>0</v>
      </c>
      <c r="P19" s="2">
        <f>IF(AND(('Слепец М.В'!P12=100)),10,0)</f>
        <v>10</v>
      </c>
      <c r="Q19" s="2">
        <f>IF(AND(('Слепец М.В'!Q12=100)),10,0)</f>
        <v>0</v>
      </c>
      <c r="R19" s="2">
        <f>IF(AND(('Слепец М.В'!R12=100)),10,0)</f>
        <v>10</v>
      </c>
      <c r="S19" s="2">
        <f>IF(AND(('Слепец М.В'!S12=100)),10,0)</f>
        <v>0</v>
      </c>
      <c r="T19" s="2">
        <f>IF(AND(('Слепец М.В'!T12=100)),10,0)</f>
        <v>10</v>
      </c>
      <c r="U19" s="2">
        <f>IF(AND(('Слепец М.В'!U12=100)),10,0)</f>
        <v>10</v>
      </c>
      <c r="V19" s="2">
        <f>IF(AND(('Слепец М.В'!V12=100)),10,0)</f>
        <v>0</v>
      </c>
      <c r="W19" s="2">
        <f>IF(AND(('Слепец М.В'!W12=100)),10,0)</f>
        <v>0</v>
      </c>
    </row>
    <row r="20" spans="1:23" ht="30" customHeight="1">
      <c r="A20" s="12" t="s">
        <v>22</v>
      </c>
      <c r="B20" s="3" t="s">
        <v>23</v>
      </c>
      <c r="C20" s="11" t="s">
        <v>221</v>
      </c>
      <c r="D20" s="2">
        <f>('Слепец М.В'!D13*2)</f>
        <v>4</v>
      </c>
      <c r="E20" s="2">
        <f>('Слепец М.В'!E13*2)</f>
        <v>12</v>
      </c>
      <c r="F20" s="2">
        <f>('Слепец М.В'!F13*2)</f>
        <v>28</v>
      </c>
      <c r="G20" s="2">
        <v>0</v>
      </c>
      <c r="H20" s="2">
        <f>('Слепец М.В'!H13*2)</f>
        <v>2</v>
      </c>
      <c r="I20" s="2">
        <f>('Слепец М.В'!I13*2)</f>
        <v>0</v>
      </c>
      <c r="J20" s="2">
        <f>('Слепец М.В'!J13*2)</f>
        <v>4</v>
      </c>
      <c r="K20" s="2">
        <f>('Слепец М.В'!K13*2)</f>
        <v>0</v>
      </c>
      <c r="L20" s="2">
        <f>('Слепец М.В'!L13*2)</f>
        <v>0</v>
      </c>
      <c r="M20" s="2">
        <f>('Слепец М.В'!M13*2)</f>
        <v>0</v>
      </c>
      <c r="N20" s="2">
        <f>('Слепец М.В'!N13*2)</f>
        <v>0</v>
      </c>
      <c r="O20" s="2">
        <f>('Слепец М.В'!O13*2)</f>
        <v>2</v>
      </c>
      <c r="P20" s="2">
        <f>('Слепец М.В'!P13*2)</f>
        <v>4</v>
      </c>
      <c r="Q20" s="2">
        <f>('Слепец М.В'!Q13*2)</f>
        <v>0</v>
      </c>
      <c r="R20" s="2">
        <f>('Слепец М.В'!R13*2)</f>
        <v>0</v>
      </c>
      <c r="S20" s="2">
        <f>('Слепец М.В'!S13*2)</f>
        <v>0</v>
      </c>
      <c r="T20" s="2">
        <f>('Слепец М.В'!T13*2)</f>
        <v>0</v>
      </c>
      <c r="U20" s="2">
        <f>('Слепец М.В'!U13*2)</f>
        <v>0</v>
      </c>
      <c r="V20" s="2">
        <f>('Слепец М.В'!V13*2)</f>
        <v>0</v>
      </c>
      <c r="W20" s="2">
        <f>('Слепец М.В'!W13*2)</f>
        <v>0</v>
      </c>
    </row>
    <row r="21" spans="1:23" ht="50.25" customHeight="1">
      <c r="A21" s="12" t="s">
        <v>25</v>
      </c>
      <c r="B21" s="3" t="s">
        <v>367</v>
      </c>
      <c r="C21" s="11" t="s">
        <v>222</v>
      </c>
      <c r="D21" s="2">
        <f>('Слепец М.В'!D14*3)</f>
        <v>0</v>
      </c>
      <c r="E21" s="2">
        <f>('Слепец М.В'!E14*3)</f>
        <v>12</v>
      </c>
      <c r="F21" s="2">
        <f>('Слепец М.В'!F14*3)</f>
        <v>33</v>
      </c>
      <c r="G21" s="2">
        <v>0</v>
      </c>
      <c r="H21" s="2">
        <f>('Слепец М.В'!H14*3)</f>
        <v>6</v>
      </c>
      <c r="I21" s="2">
        <f>('Слепец М.В'!I14*3)</f>
        <v>6</v>
      </c>
      <c r="J21" s="2">
        <f>('Слепец М.В'!J14*3)</f>
        <v>0</v>
      </c>
      <c r="K21" s="2">
        <f>('Слепец М.В'!K14*3)</f>
        <v>3</v>
      </c>
      <c r="L21" s="2">
        <f>('Слепец М.В'!L14*3)</f>
        <v>0</v>
      </c>
      <c r="M21" s="2">
        <f>('Слепец М.В'!M14*3)</f>
        <v>0</v>
      </c>
      <c r="N21" s="2">
        <f>('Слепец М.В'!N14*3)</f>
        <v>0</v>
      </c>
      <c r="O21" s="2">
        <f>('Слепец М.В'!O14*3)</f>
        <v>0</v>
      </c>
      <c r="P21" s="2">
        <f>('Слепец М.В'!P14*3)</f>
        <v>3</v>
      </c>
      <c r="Q21" s="2">
        <f>('Слепец М.В'!Q14*3)</f>
        <v>0</v>
      </c>
      <c r="R21" s="2">
        <f>('Слепец М.В'!R14*3)</f>
        <v>0</v>
      </c>
      <c r="S21" s="2">
        <f>('Слепец М.В'!S14*3)</f>
        <v>0</v>
      </c>
      <c r="T21" s="2">
        <f>('Слепец М.В'!T14*3)</f>
        <v>3</v>
      </c>
      <c r="U21" s="2">
        <f>('Слепец М.В'!U14*3)</f>
        <v>3</v>
      </c>
      <c r="V21" s="2">
        <f>('Слепец М.В'!V14*3)</f>
        <v>0</v>
      </c>
      <c r="W21" s="2">
        <f>('Слепец М.В'!W14*3)</f>
        <v>0</v>
      </c>
    </row>
    <row r="22" spans="1:23" ht="30" customHeight="1">
      <c r="A22" s="12" t="s">
        <v>26</v>
      </c>
      <c r="B22" s="3" t="s">
        <v>28</v>
      </c>
      <c r="C22" s="11" t="s">
        <v>220</v>
      </c>
      <c r="D22" s="2">
        <f>IF(AND(('Слепец М.В'!D15=100)),10,0)</f>
        <v>0</v>
      </c>
      <c r="E22" s="2">
        <f>IF(AND(('Слепец М.В'!E15=100)),10,0)</f>
        <v>10</v>
      </c>
      <c r="F22" s="2">
        <f>IF(AND(('Слепец М.В'!F15=100)),10,0)</f>
        <v>10</v>
      </c>
      <c r="G22" s="2">
        <v>0</v>
      </c>
      <c r="H22" s="2">
        <f>IF(AND(('Слепец М.В'!H15=100)),10,0)</f>
        <v>10</v>
      </c>
      <c r="I22" s="2">
        <f>IF(AND(('Слепец М.В'!I15=100)),10,0)</f>
        <v>10</v>
      </c>
      <c r="J22" s="2">
        <f>IF(AND(('Слепец М.В'!J15=100)),10,0)</f>
        <v>10</v>
      </c>
      <c r="K22" s="2">
        <f>IF(AND(('Слепец М.В'!K15=100)),10,0)</f>
        <v>10</v>
      </c>
      <c r="L22" s="2">
        <f>IF(AND(('Слепец М.В'!L15=100)),10,0)</f>
        <v>10</v>
      </c>
      <c r="M22" s="2">
        <f>IF(AND(('Слепец М.В'!M15=100)),10,0)</f>
        <v>10</v>
      </c>
      <c r="N22" s="2">
        <f>IF(AND(('Слепец М.В'!N15=100)),10,0)</f>
        <v>10</v>
      </c>
      <c r="O22" s="2">
        <f>IF(AND(('Слепец М.В'!O15=100)),10,0)</f>
        <v>0</v>
      </c>
      <c r="P22" s="2">
        <f>IF(AND(('Слепец М.В'!P15=100)),10,0)</f>
        <v>10</v>
      </c>
      <c r="Q22" s="2">
        <f>IF(AND(('Слепец М.В'!Q15=100)),10,0)</f>
        <v>0</v>
      </c>
      <c r="R22" s="2">
        <f>IF(AND(('Слепец М.В'!R15=100)),10,0)</f>
        <v>10</v>
      </c>
      <c r="S22" s="2">
        <f>IF(AND(('Слепец М.В'!S15=100)),10,0)</f>
        <v>0</v>
      </c>
      <c r="T22" s="2">
        <f>IF(AND(('Слепец М.В'!T15=100)),10,0)</f>
        <v>10</v>
      </c>
      <c r="U22" s="2">
        <f>IF(AND(('Слепец М.В'!U15=100)),10,0)</f>
        <v>10</v>
      </c>
      <c r="V22" s="2">
        <f>IF(AND(('Слепец М.В'!V15=100)),10,0)</f>
        <v>0</v>
      </c>
      <c r="W22" s="2">
        <f>IF(AND(('Слепец М.В'!W15=100)),10,0)</f>
        <v>0</v>
      </c>
    </row>
    <row r="23" spans="1:23" ht="30" customHeight="1">
      <c r="A23" s="12" t="s">
        <v>27</v>
      </c>
      <c r="B23" s="3" t="s">
        <v>30</v>
      </c>
      <c r="C23" s="11" t="s">
        <v>220</v>
      </c>
      <c r="D23" s="2">
        <f>IF(AND(('Слепец М.В'!D16=100)),10,0)</f>
        <v>10</v>
      </c>
      <c r="E23" s="2">
        <f>IF(AND(('Слепец М.В'!E16=100)),10,0)</f>
        <v>10</v>
      </c>
      <c r="F23" s="2">
        <f>IF(AND(('Слепец М.В'!F16=100)),10,0)</f>
        <v>10</v>
      </c>
      <c r="G23" s="2">
        <v>0</v>
      </c>
      <c r="H23" s="2">
        <f>IF(AND(('Слепец М.В'!H16=100)),10,0)</f>
        <v>10</v>
      </c>
      <c r="I23" s="2">
        <f>IF(AND(('Слепец М.В'!I16=100)),10,0)</f>
        <v>10</v>
      </c>
      <c r="J23" s="2">
        <f>IF(AND(('Слепец М.В'!J16=100)),10,0)</f>
        <v>10</v>
      </c>
      <c r="K23" s="2">
        <f>IF(AND(('Слепец М.В'!K16=100)),10,0)</f>
        <v>10</v>
      </c>
      <c r="L23" s="2">
        <f>IF(AND(('Слепец М.В'!L16=100)),10,0)</f>
        <v>10</v>
      </c>
      <c r="M23" s="2">
        <f>IF(AND(('Слепец М.В'!M16=100)),10,0)</f>
        <v>10</v>
      </c>
      <c r="N23" s="2">
        <f>IF(AND(('Слепец М.В'!N16=100)),10,0)</f>
        <v>10</v>
      </c>
      <c r="O23" s="2">
        <f>IF(AND(('Слепец М.В'!O16=100)),10,0)</f>
        <v>10</v>
      </c>
      <c r="P23" s="2">
        <f>IF(AND(('Слепец М.В'!P16=100)),10,0)</f>
        <v>10</v>
      </c>
      <c r="Q23" s="2">
        <f>IF(AND(('Слепец М.В'!Q16=100)),10,0)</f>
        <v>10</v>
      </c>
      <c r="R23" s="2">
        <f>IF(AND(('Слепец М.В'!R16=100)),10,0)</f>
        <v>10</v>
      </c>
      <c r="S23" s="2">
        <f>IF(AND(('Слепец М.В'!S16=100)),10,0)</f>
        <v>10</v>
      </c>
      <c r="T23" s="2">
        <f>IF(AND(('Слепец М.В'!T16=100)),10,0)</f>
        <v>10</v>
      </c>
      <c r="U23" s="2">
        <f>IF(AND(('Слепец М.В'!U16=100)),10,0)</f>
        <v>10</v>
      </c>
      <c r="V23" s="2">
        <f>IF(AND(('Слепец М.В'!V16=100)),10,0)</f>
        <v>10</v>
      </c>
      <c r="W23" s="2">
        <f>IF(AND(('Слепец М.В'!W16=100)),10,0)</f>
        <v>0</v>
      </c>
    </row>
    <row r="24" spans="1:23" ht="30" customHeight="1">
      <c r="A24" s="12" t="s">
        <v>29</v>
      </c>
      <c r="B24" s="3" t="s">
        <v>32</v>
      </c>
      <c r="C24" s="11" t="s">
        <v>220</v>
      </c>
      <c r="D24" s="2">
        <f>IF(AND(('Слепец М.В'!D17=100)),10,0)</f>
        <v>0</v>
      </c>
      <c r="E24" s="2">
        <f>IF(AND(('Слепец М.В'!E17=100)),10,0)</f>
        <v>0</v>
      </c>
      <c r="F24" s="2">
        <f>IF(AND(('Слепец М.В'!F17=100)),10,0)</f>
        <v>10</v>
      </c>
      <c r="G24" s="2">
        <v>0</v>
      </c>
      <c r="H24" s="2">
        <f>IF(AND(('Слепец М.В'!H17=100)),10,0)</f>
        <v>10</v>
      </c>
      <c r="I24" s="2">
        <f>IF(AND(('Слепец М.В'!I17=100)),10,0)</f>
        <v>10</v>
      </c>
      <c r="J24" s="2">
        <f>IF(AND(('Слепец М.В'!J17=100)),10,0)</f>
        <v>10</v>
      </c>
      <c r="K24" s="2">
        <f>IF(AND(('Слепец М.В'!K17=100)),10,0)</f>
        <v>10</v>
      </c>
      <c r="L24" s="2">
        <f>IF(AND(('Слепец М.В'!L17=100)),10,0)</f>
        <v>10</v>
      </c>
      <c r="M24" s="2">
        <f>IF(AND(('Слепец М.В'!M17=100)),10,0)</f>
        <v>10</v>
      </c>
      <c r="N24" s="2">
        <f>IF(AND(('Слепец М.В'!N17=100)),10,0)</f>
        <v>0</v>
      </c>
      <c r="O24" s="2">
        <f>IF(AND(('Слепец М.В'!O17=100)),10,0)</f>
        <v>0</v>
      </c>
      <c r="P24" s="2">
        <f>IF(AND(('Слепец М.В'!P17=100)),10,0)</f>
        <v>10</v>
      </c>
      <c r="Q24" s="2">
        <f>IF(AND(('Слепец М.В'!Q17=100)),10,0)</f>
        <v>10</v>
      </c>
      <c r="R24" s="2">
        <f>IF(AND(('Слепец М.В'!R17=100)),10,0)</f>
        <v>10</v>
      </c>
      <c r="S24" s="2">
        <f>IF(AND(('Слепец М.В'!S17=100)),10,0)</f>
        <v>10</v>
      </c>
      <c r="T24" s="2">
        <f>IF(AND(('Слепец М.В'!T17=100)),10,0)</f>
        <v>10</v>
      </c>
      <c r="U24" s="2">
        <f>IF(AND(('Слепец М.В'!U17=100)),10,0)</f>
        <v>10</v>
      </c>
      <c r="V24" s="2">
        <f>IF(AND(('Слепец М.В'!V17=100)),10,0)</f>
        <v>10</v>
      </c>
      <c r="W24" s="2">
        <f>IF(AND(('Слепец М.В'!W17=100)),10,0)</f>
        <v>10</v>
      </c>
    </row>
    <row r="25" spans="1:23" ht="75" customHeight="1">
      <c r="A25" s="12" t="s">
        <v>31</v>
      </c>
      <c r="B25" s="6" t="s">
        <v>34</v>
      </c>
      <c r="C25" s="3" t="s">
        <v>223</v>
      </c>
      <c r="D25" s="2">
        <f>IF(AND(('Слепец М.В'!D18&gt;=70),('Слепец М.В'!D18&lt;=79)),2,IF(AND(('Слепец М.В'!D18&gt;=80),('Слепец М.В'!D18&lt;=94)),5,IF(AND(('Слепец М.В'!D18&gt;=95),('Слепец М.В'!D18&lt;=100)),10,0)))</f>
        <v>10</v>
      </c>
      <c r="E25" s="2">
        <f>IF(AND(('Слепец М.В'!E18&gt;=70),('Слепец М.В'!E18&lt;=79)),2,IF(AND(('Слепец М.В'!E18&gt;=80),('Слепец М.В'!E18&lt;=94)),5,IF(AND(('Слепец М.В'!E18&gt;=95),('Слепец М.В'!E18&lt;=100)),10,0)))</f>
        <v>10</v>
      </c>
      <c r="F25" s="2">
        <f>IF(AND(('Слепец М.В'!F18&gt;=70),('Слепец М.В'!F18&lt;=79)),2,IF(AND(('Слепец М.В'!F18&gt;=80),('Слепец М.В'!F18&lt;=94)),5,IF(AND(('Слепец М.В'!F18&gt;=95),('Слепец М.В'!F18&lt;=100)),10,0)))</f>
        <v>10</v>
      </c>
      <c r="G25" s="2">
        <v>0</v>
      </c>
      <c r="H25" s="2">
        <f>IF(AND(('Слепец М.В'!H18&gt;=70),('Слепец М.В'!H18&lt;=79)),2,IF(AND(('Слепец М.В'!H18&gt;=80),('Слепец М.В'!H18&lt;=94)),5,IF(AND(('Слепец М.В'!H18&gt;=95),('Слепец М.В'!H18&lt;=100)),10,0)))</f>
        <v>10</v>
      </c>
      <c r="I25" s="2">
        <f>IF(AND(('Слепец М.В'!I18&gt;=70),('Слепец М.В'!I18&lt;=79)),2,IF(AND(('Слепец М.В'!I18&gt;=80),('Слепец М.В'!I18&lt;=94)),5,IF(AND(('Слепец М.В'!I18&gt;=95),('Слепец М.В'!I18&lt;=100)),10,0)))</f>
        <v>10</v>
      </c>
      <c r="J25" s="2">
        <f>IF(AND(('Слепец М.В'!J18&gt;=70),('Слепец М.В'!J18&lt;=79)),2,IF(AND(('Слепец М.В'!J18&gt;=80),('Слепец М.В'!J18&lt;=94)),5,IF(AND(('Слепец М.В'!J18&gt;=95),('Слепец М.В'!J18&lt;=100)),10,0)))</f>
        <v>10</v>
      </c>
      <c r="K25" s="2">
        <f>IF(AND(('Слепец М.В'!K18&gt;=70),('Слепец М.В'!K18&lt;=79)),2,IF(AND(('Слепец М.В'!K18&gt;=80),('Слепец М.В'!K18&lt;=94)),5,IF(AND(('Слепец М.В'!K18&gt;=95),('Слепец М.В'!K18&lt;=100)),10,0)))</f>
        <v>10</v>
      </c>
      <c r="L25" s="2">
        <f>IF(AND(('Слепец М.В'!L18&gt;=70),('Слепец М.В'!L18&lt;=79)),2,IF(AND(('Слепец М.В'!L18&gt;=80),('Слепец М.В'!L18&lt;=94)),5,IF(AND(('Слепец М.В'!L18&gt;=95),('Слепец М.В'!L18&lt;=100)),10,0)))</f>
        <v>10</v>
      </c>
      <c r="M25" s="2">
        <f>IF(AND(('Слепец М.В'!M18&gt;=70),('Слепец М.В'!M18&lt;=79)),2,IF(AND(('Слепец М.В'!M18&gt;=80),('Слепец М.В'!M18&lt;=94)),5,IF(AND(('Слепец М.В'!M18&gt;=95),('Слепец М.В'!M18&lt;=100)),10,0)))</f>
        <v>10</v>
      </c>
      <c r="N25" s="2">
        <f>IF(AND(('Слепец М.В'!N18&gt;=70),('Слепец М.В'!N18&lt;=79)),2,IF(AND(('Слепец М.В'!N18&gt;=80),('Слепец М.В'!N18&lt;=94)),5,IF(AND(('Слепец М.В'!N18&gt;=95),('Слепец М.В'!N18&lt;=100)),10,0)))</f>
        <v>10</v>
      </c>
      <c r="O25" s="2">
        <f>IF(AND(('Слепец М.В'!O18&gt;=70),('Слепец М.В'!O18&lt;=79)),2,IF(AND(('Слепец М.В'!O18&gt;=80),('Слепец М.В'!O18&lt;=94)),5,IF(AND(('Слепец М.В'!O18&gt;=95),('Слепец М.В'!O18&lt;=100)),10,0)))</f>
        <v>10</v>
      </c>
      <c r="P25" s="2">
        <f>IF(AND(('Слепец М.В'!P18&gt;=70),('Слепец М.В'!P18&lt;=79)),2,IF(AND(('Слепец М.В'!P18&gt;=80),('Слепец М.В'!P18&lt;=94)),5,IF(AND(('Слепец М.В'!P18&gt;=95),('Слепец М.В'!P18&lt;=100)),10,0)))</f>
        <v>10</v>
      </c>
      <c r="Q25" s="2">
        <f>IF(AND(('Слепец М.В'!Q18&gt;=70),('Слепец М.В'!Q18&lt;=79)),2,IF(AND(('Слепец М.В'!Q18&gt;=80),('Слепец М.В'!Q18&lt;=94)),5,IF(AND(('Слепец М.В'!Q18&gt;=95),('Слепец М.В'!Q18&lt;=100)),10,0)))</f>
        <v>5</v>
      </c>
      <c r="R25" s="2">
        <f>IF(AND(('Слепец М.В'!R18&gt;=70),('Слепец М.В'!R18&lt;=79)),2,IF(AND(('Слепец М.В'!R18&gt;=80),('Слепец М.В'!R18&lt;=94)),5,IF(AND(('Слепец М.В'!R18&gt;=95),('Слепец М.В'!R18&lt;=100)),10,0)))</f>
        <v>10</v>
      </c>
      <c r="S25" s="2">
        <f>IF(AND(('Слепец М.В'!S18&gt;=70),('Слепец М.В'!S18&lt;=79)),2,IF(AND(('Слепец М.В'!S18&gt;=80),('Слепец М.В'!S18&lt;=94)),5,IF(AND(('Слепец М.В'!S18&gt;=95),('Слепец М.В'!S18&lt;=100)),10,0)))</f>
        <v>5</v>
      </c>
      <c r="T25" s="2">
        <f>IF(AND(('Слепец М.В'!T18&gt;=70),('Слепец М.В'!T18&lt;=79)),2,IF(AND(('Слепец М.В'!T18&gt;=80),('Слепец М.В'!T18&lt;=94)),5,IF(AND(('Слепец М.В'!T18&gt;=95),('Слепец М.В'!T18&lt;=100)),10,0)))</f>
        <v>10</v>
      </c>
      <c r="U25" s="2">
        <f>IF(AND(('Слепец М.В'!U18&gt;=70),('Слепец М.В'!U18&lt;=79)),2,IF(AND(('Слепец М.В'!U18&gt;=80),('Слепец М.В'!U18&lt;=94)),5,IF(AND(('Слепец М.В'!U18&gt;=95),('Слепец М.В'!U18&lt;=100)),10,0)))</f>
        <v>10</v>
      </c>
      <c r="V25" s="2">
        <f>IF(AND(('Слепец М.В'!V18&gt;=70),('Слепец М.В'!V18&lt;=79)),2,IF(AND(('Слепец М.В'!V18&gt;=80),('Слепец М.В'!V18&lt;=94)),5,IF(AND(('Слепец М.В'!V18&gt;=95),('Слепец М.В'!V18&lt;=100)),10,0)))</f>
        <v>5</v>
      </c>
      <c r="W25" s="2">
        <f>IF(AND(('Слепец М.В'!W18&gt;=70),('Слепец М.В'!W18&lt;=79)),2,IF(AND(('Слепец М.В'!W18&gt;=80),('Слепец М.В'!W18&lt;=94)),5,IF(AND(('Слепец М.В'!W18&gt;=95),('Слепец М.В'!W18&lt;=100)),10,0)))</f>
        <v>5</v>
      </c>
    </row>
    <row r="26" spans="1:23" ht="60" customHeight="1">
      <c r="A26" s="12" t="s">
        <v>33</v>
      </c>
      <c r="B26" s="6" t="s">
        <v>36</v>
      </c>
      <c r="C26" s="3" t="s">
        <v>224</v>
      </c>
      <c r="D26" s="2">
        <f>IF(AND(('Слепец М.В'!D19&gt;=40),('Слепец М.В'!D19&lt;=59)),2,IF(AND(('Слепец М.В'!D19&gt;=60),('Слепец М.В'!D19&lt;=69)),5,IF(AND(('Слепец М.В'!D19&gt;=70),('Слепец М.В'!D19&lt;=100)),10,0)))</f>
        <v>0</v>
      </c>
      <c r="E26" s="2">
        <f>IF(AND(('Слепец М.В'!E19&gt;=40),('Слепец М.В'!E19&lt;=59)),2,IF(AND(('Слепец М.В'!E19&gt;=60),('Слепец М.В'!E19&lt;=69)),5,IF(AND(('Слепец М.В'!E19&gt;=70),('Слепец М.В'!E19&lt;=100)),10,0)))</f>
        <v>0</v>
      </c>
      <c r="F26" s="2">
        <f>IF(AND(('Слепец М.В'!F19&gt;=40),('Слепец М.В'!F19&lt;=59)),2,IF(AND(('Слепец М.В'!F19&gt;=60),('Слепец М.В'!F19&lt;=69)),5,IF(AND(('Слепец М.В'!F19&gt;=70),('Слепец М.В'!F19&lt;=100)),10,0)))</f>
        <v>2</v>
      </c>
      <c r="G26" s="2">
        <v>0</v>
      </c>
      <c r="H26" s="2">
        <f>IF(AND(('Слепец М.В'!H19&gt;=40),('Слепец М.В'!H19&lt;=59)),2,IF(AND(('Слепец М.В'!H19&gt;=60),('Слепец М.В'!H19&lt;=69)),5,IF(AND(('Слепец М.В'!H19&gt;=70),('Слепец М.В'!H19&lt;=100)),10,0)))</f>
        <v>0</v>
      </c>
      <c r="I26" s="2">
        <f>IF(AND(('Слепец М.В'!I19&gt;=40),('Слепец М.В'!I19&lt;=59)),2,IF(AND(('Слепец М.В'!I19&gt;=60),('Слепец М.В'!I19&lt;=69)),5,IF(AND(('Слепец М.В'!I19&gt;=70),('Слепец М.В'!I19&lt;=100)),10,0)))</f>
        <v>0</v>
      </c>
      <c r="J26" s="2">
        <f>IF(AND(('Слепец М.В'!J19&gt;=40),('Слепец М.В'!J19&lt;=59)),2,IF(AND(('Слепец М.В'!J19&gt;=60),('Слепец М.В'!J19&lt;=69)),5,IF(AND(('Слепец М.В'!J19&gt;=70),('Слепец М.В'!J19&lt;=100)),10,0)))</f>
        <v>2</v>
      </c>
      <c r="K26" s="2">
        <f>IF(AND(('Слепец М.В'!K19&gt;=40),('Слепец М.В'!K19&lt;=59)),2,IF(AND(('Слепец М.В'!K19&gt;=60),('Слепец М.В'!K19&lt;=69)),5,IF(AND(('Слепец М.В'!K19&gt;=70),('Слепец М.В'!K19&lt;=100)),10,0)))</f>
        <v>0</v>
      </c>
      <c r="L26" s="2">
        <f>IF(AND(('Слепец М.В'!L19&gt;=40),('Слепец М.В'!L19&lt;=59)),2,IF(AND(('Слепец М.В'!L19&gt;=60),('Слепец М.В'!L19&lt;=69)),5,IF(AND(('Слепец М.В'!L19&gt;=70),('Слепец М.В'!L19&lt;=100)),10,0)))</f>
        <v>0</v>
      </c>
      <c r="M26" s="2">
        <f>IF(AND(('Слепец М.В'!M19&gt;=40),('Слепец М.В'!M19&lt;=59)),2,IF(AND(('Слепец М.В'!M19&gt;=60),('Слепец М.В'!M19&lt;=69)),5,IF(AND(('Слепец М.В'!M19&gt;=70),('Слепец М.В'!M19&lt;=100)),10,0)))</f>
        <v>0</v>
      </c>
      <c r="N26" s="2">
        <f>IF(AND(('Слепец М.В'!N19&gt;=40),('Слепец М.В'!N19&lt;=59)),2,IF(AND(('Слепец М.В'!N19&gt;=60),('Слепец М.В'!N19&lt;=69)),5,IF(AND(('Слепец М.В'!N19&gt;=70),('Слепец М.В'!N19&lt;=100)),10,0)))</f>
        <v>0</v>
      </c>
      <c r="O26" s="2">
        <f>IF(AND(('Слепец М.В'!O19&gt;=40),('Слепец М.В'!O19&lt;=59)),2,IF(AND(('Слепец М.В'!O19&gt;=60),('Слепец М.В'!O19&lt;=69)),5,IF(AND(('Слепец М.В'!O19&gt;=70),('Слепец М.В'!O19&lt;=100)),10,0)))</f>
        <v>0</v>
      </c>
      <c r="P26" s="2">
        <f>IF(AND(('Слепец М.В'!P19&gt;=40),('Слепец М.В'!P19&lt;=59)),2,IF(AND(('Слепец М.В'!P19&gt;=60),('Слепец М.В'!P19&lt;=69)),5,IF(AND(('Слепец М.В'!P19&gt;=70),('Слепец М.В'!P19&lt;=100)),10,0)))</f>
        <v>0</v>
      </c>
      <c r="Q26" s="2">
        <f>IF(AND(('Слепец М.В'!Q19&gt;=40),('Слепец М.В'!Q19&lt;=59)),2,IF(AND(('Слепец М.В'!Q19&gt;=60),('Слепец М.В'!Q19&lt;=69)),5,IF(AND(('Слепец М.В'!Q19&gt;=70),('Слепец М.В'!Q19&lt;=100)),10,0)))</f>
        <v>0</v>
      </c>
      <c r="R26" s="2">
        <f>IF(AND(('Слепец М.В'!R19&gt;=40),('Слепец М.В'!R19&lt;=59)),2,IF(AND(('Слепец М.В'!R19&gt;=60),('Слепец М.В'!R19&lt;=69)),5,IF(AND(('Слепец М.В'!R19&gt;=70),('Слепец М.В'!R19&lt;=100)),10,0)))</f>
        <v>2</v>
      </c>
      <c r="S26" s="2">
        <f>IF(AND(('Слепец М.В'!S19&gt;=40),('Слепец М.В'!S19&lt;=59)),2,IF(AND(('Слепец М.В'!S19&gt;=60),('Слепец М.В'!S19&lt;=69)),5,IF(AND(('Слепец М.В'!S19&gt;=70),('Слепец М.В'!S19&lt;=100)),10,0)))</f>
        <v>0</v>
      </c>
      <c r="T26" s="2">
        <f>IF(AND(('Слепец М.В'!T19&gt;=40),('Слепец М.В'!T19&lt;=59)),2,IF(AND(('Слепец М.В'!T19&gt;=60),('Слепец М.В'!T19&lt;=69)),5,IF(AND(('Слепец М.В'!T19&gt;=70),('Слепец М.В'!T19&lt;=100)),10,0)))</f>
        <v>0</v>
      </c>
      <c r="U26" s="2">
        <f>IF(AND(('Слепец М.В'!U19&gt;=40),('Слепец М.В'!U19&lt;=59)),2,IF(AND(('Слепец М.В'!U19&gt;=60),('Слепец М.В'!U19&lt;=69)),5,IF(AND(('Слепец М.В'!U19&gt;=70),('Слепец М.В'!U19&lt;=100)),10,0)))</f>
        <v>0</v>
      </c>
      <c r="V26" s="2">
        <f>IF(AND(('Слепец М.В'!V19&gt;=40),('Слепец М.В'!V19&lt;=59)),2,IF(AND(('Слепец М.В'!V19&gt;=60),('Слепец М.В'!V19&lt;=69)),5,IF(AND(('Слепец М.В'!V19&gt;=70),('Слепец М.В'!V19&lt;=100)),10,0)))</f>
        <v>0</v>
      </c>
      <c r="W26" s="2">
        <f>IF(AND(('Слепец М.В'!W19&gt;=40),('Слепец М.В'!W19&lt;=59)),2,IF(AND(('Слепец М.В'!W19&gt;=60),('Слепец М.В'!W19&lt;=69)),5,IF(AND(('Слепец М.В'!W19&gt;=70),('Слепец М.В'!W19&lt;=100)),10,0)))</f>
        <v>0</v>
      </c>
    </row>
    <row r="27" spans="1:23" ht="75" customHeight="1">
      <c r="A27" s="12" t="s">
        <v>35</v>
      </c>
      <c r="B27" s="6" t="s">
        <v>38</v>
      </c>
      <c r="C27" s="3" t="s">
        <v>223</v>
      </c>
      <c r="D27" s="2">
        <f>IF(AND(('Слепец М.В'!D20&gt;=70),('Слепец М.В'!D20&lt;=79)),2,IF(AND(('Слепец М.В'!D20&gt;=80),('Слепец М.В'!D20&lt;=94)),5,IF(AND(('Слепец М.В'!D20&gt;=95),('Слепец М.В'!D20&lt;=100)),10,0)))</f>
        <v>0</v>
      </c>
      <c r="E27" s="2">
        <f>IF(AND(('Слепец М.В'!E20&gt;=70),('Слепец М.В'!E20&lt;=79)),2,IF(AND(('Слепец М.В'!E20&gt;=80),('Слепец М.В'!E20&lt;=94)),5,IF(AND(('Слепец М.В'!E20&gt;=95),('Слепец М.В'!E20&lt;=100)),10,0)))</f>
        <v>0</v>
      </c>
      <c r="F27" s="2">
        <f>IF(AND(('Слепец М.В'!F20&gt;=70),('Слепец М.В'!F20&lt;=79)),2,IF(AND(('Слепец М.В'!F20&gt;=80),('Слепец М.В'!F20&lt;=94)),5,IF(AND(('Слепец М.В'!F20&gt;=95),('Слепец М.В'!F20&lt;=100)),10,0)))</f>
        <v>0</v>
      </c>
      <c r="G27" s="2">
        <v>0</v>
      </c>
      <c r="H27" s="2">
        <f>IF(AND(('Слепец М.В'!H20&gt;=70),('Слепец М.В'!H20&lt;=79)),2,IF(AND(('Слепец М.В'!H20&gt;=80),('Слепец М.В'!H20&lt;=94)),5,IF(AND(('Слепец М.В'!H20&gt;=95),('Слепец М.В'!H20&lt;=100)),10,0)))</f>
        <v>0</v>
      </c>
      <c r="I27" s="2">
        <f>IF(AND(('Слепец М.В'!I20&gt;=70),('Слепец М.В'!I20&lt;=79)),2,IF(AND(('Слепец М.В'!I20&gt;=80),('Слепец М.В'!I20&lt;=94)),5,IF(AND(('Слепец М.В'!I20&gt;=95),('Слепец М.В'!I20&lt;=100)),10,0)))</f>
        <v>0</v>
      </c>
      <c r="J27" s="2">
        <f>IF(AND(('Слепец М.В'!J20&gt;=70),('Слепец М.В'!J20&lt;=79)),2,IF(AND(('Слепец М.В'!J20&gt;=80),('Слепец М.В'!J20&lt;=94)),5,IF(AND(('Слепец М.В'!J20&gt;=95),('Слепец М.В'!J20&lt;=100)),10,0)))</f>
        <v>0</v>
      </c>
      <c r="K27" s="2">
        <f>IF(AND(('Слепец М.В'!K20&gt;=70),('Слепец М.В'!K20&lt;=79)),2,IF(AND(('Слепец М.В'!K20&gt;=80),('Слепец М.В'!K20&lt;=94)),5,IF(AND(('Слепец М.В'!K20&gt;=95),('Слепец М.В'!K20&lt;=100)),10,0)))</f>
        <v>0</v>
      </c>
      <c r="L27" s="2">
        <f>IF(AND(('Слепец М.В'!L20&gt;=70),('Слепец М.В'!L20&lt;=79)),2,IF(AND(('Слепец М.В'!L20&gt;=80),('Слепец М.В'!L20&lt;=94)),5,IF(AND(('Слепец М.В'!L20&gt;=95),('Слепец М.В'!L20&lt;=100)),10,0)))</f>
        <v>0</v>
      </c>
      <c r="M27" s="2">
        <f>IF(AND(('Слепец М.В'!M20&gt;=70),('Слепец М.В'!M20&lt;=79)),2,IF(AND(('Слепец М.В'!M20&gt;=80),('Слепец М.В'!M20&lt;=94)),5,IF(AND(('Слепец М.В'!M20&gt;=95),('Слепец М.В'!M20&lt;=100)),10,0)))</f>
        <v>0</v>
      </c>
      <c r="N27" s="2">
        <f>IF(AND(('Слепец М.В'!N20&gt;=70),('Слепец М.В'!N20&lt;=79)),2,IF(AND(('Слепец М.В'!N20&gt;=80),('Слепец М.В'!N20&lt;=94)),5,IF(AND(('Слепец М.В'!N20&gt;=95),('Слепец М.В'!N20&lt;=100)),10,0)))</f>
        <v>0</v>
      </c>
      <c r="O27" s="2">
        <f>IF(AND(('Слепец М.В'!O20&gt;=70),('Слепец М.В'!O20&lt;=79)),2,IF(AND(('Слепец М.В'!O20&gt;=80),('Слепец М.В'!O20&lt;=94)),5,IF(AND(('Слепец М.В'!O20&gt;=95),('Слепец М.В'!O20&lt;=100)),10,0)))</f>
        <v>0</v>
      </c>
      <c r="P27" s="2">
        <f>IF(AND(('Слепец М.В'!P20&gt;=70),('Слепец М.В'!P20&lt;=79)),2,IF(AND(('Слепец М.В'!P20&gt;=80),('Слепец М.В'!P20&lt;=94)),5,IF(AND(('Слепец М.В'!P20&gt;=95),('Слепец М.В'!P20&lt;=100)),10,0)))</f>
        <v>0</v>
      </c>
      <c r="Q27" s="2">
        <f>IF(AND(('Слепец М.В'!Q20&gt;=70),('Слепец М.В'!Q20&lt;=79)),2,IF(AND(('Слепец М.В'!Q20&gt;=80),('Слепец М.В'!Q20&lt;=94)),5,IF(AND(('Слепец М.В'!Q20&gt;=95),('Слепец М.В'!Q20&lt;=100)),10,0)))</f>
        <v>0</v>
      </c>
      <c r="R27" s="2">
        <f>IF(AND(('Слепец М.В'!R20&gt;=70),('Слепец М.В'!R20&lt;=79)),2,IF(AND(('Слепец М.В'!R20&gt;=80),('Слепец М.В'!R20&lt;=94)),5,IF(AND(('Слепец М.В'!R20&gt;=95),('Слепец М.В'!R20&lt;=100)),10,0)))</f>
        <v>0</v>
      </c>
      <c r="S27" s="2">
        <f>IF(AND(('Слепец М.В'!S20&gt;=70),('Слепец М.В'!S20&lt;=79)),2,IF(AND(('Слепец М.В'!S20&gt;=80),('Слепец М.В'!S20&lt;=94)),5,IF(AND(('Слепец М.В'!S20&gt;=95),('Слепец М.В'!S20&lt;=100)),10,0)))</f>
        <v>0</v>
      </c>
      <c r="T27" s="2">
        <f>IF(AND(('Слепец М.В'!T20&gt;=70),('Слепец М.В'!T20&lt;=79)),2,IF(AND(('Слепец М.В'!T20&gt;=80),('Слепец М.В'!T20&lt;=94)),5,IF(AND(('Слепец М.В'!T20&gt;=95),('Слепец М.В'!T20&lt;=100)),10,0)))</f>
        <v>0</v>
      </c>
      <c r="U27" s="2">
        <f>IF(AND(('Слепец М.В'!U20&gt;=70),('Слепец М.В'!U20&lt;=79)),2,IF(AND(('Слепец М.В'!U20&gt;=80),('Слепец М.В'!U20&lt;=94)),5,IF(AND(('Слепец М.В'!U20&gt;=95),('Слепец М.В'!U20&lt;=100)),10,0)))</f>
        <v>0</v>
      </c>
      <c r="V27" s="2">
        <f>IF(AND(('Слепец М.В'!V20&gt;=70),('Слепец М.В'!V20&lt;=79)),2,IF(AND(('Слепец М.В'!V20&gt;=80),('Слепец М.В'!V20&lt;=94)),5,IF(AND(('Слепец М.В'!V20&gt;=95),('Слепец М.В'!V20&lt;=100)),10,0)))</f>
        <v>0</v>
      </c>
      <c r="W27" s="2">
        <f>IF(AND(('Слепец М.В'!W20&gt;=70),('Слепец М.В'!W20&lt;=79)),2,IF(AND(('Слепец М.В'!W20&gt;=80),('Слепец М.В'!W20&lt;=94)),5,IF(AND(('Слепец М.В'!W20&gt;=95),('Слепец М.В'!W20&lt;=100)),10,0)))</f>
        <v>0</v>
      </c>
    </row>
    <row r="28" spans="1:23" ht="60" customHeight="1">
      <c r="A28" s="12" t="s">
        <v>37</v>
      </c>
      <c r="B28" s="6" t="s">
        <v>40</v>
      </c>
      <c r="C28" s="3" t="s">
        <v>224</v>
      </c>
      <c r="D28" s="2">
        <f>IF(AND(('Слепец М.В'!D21&gt;=40),('Слепец М.В'!D21&lt;=59)),2,IF(AND(('Слепец М.В'!D21&gt;=60),('Слепец М.В'!D21&lt;=69)),5,IF(AND(('Слепец М.В'!D21&gt;=70),('Слепец М.В'!D21&lt;=100)),10,0)))</f>
        <v>0</v>
      </c>
      <c r="E28" s="2">
        <f>IF(AND(('Слепец М.В'!E21&gt;=40),('Слепец М.В'!E21&lt;=59)),2,IF(AND(('Слепец М.В'!E21&gt;=60),('Слепец М.В'!E21&lt;=69)),5,IF(AND(('Слепец М.В'!E21&gt;=70),('Слепец М.В'!E21&lt;=100)),10,0)))</f>
        <v>0</v>
      </c>
      <c r="F28" s="2">
        <f>IF(AND(('Слепец М.В'!F21&gt;=40),('Слепец М.В'!F21&lt;=59)),2,IF(AND(('Слепец М.В'!F21&gt;=60),('Слепец М.В'!F21&lt;=69)),5,IF(AND(('Слепец М.В'!F21&gt;=70),('Слепец М.В'!F21&lt;=100)),10,0)))</f>
        <v>0</v>
      </c>
      <c r="G28" s="2">
        <v>0</v>
      </c>
      <c r="H28" s="2">
        <f>IF(AND(('Слепец М.В'!H21&gt;=40),('Слепец М.В'!H21&lt;=59)),2,IF(AND(('Слепец М.В'!H21&gt;=60),('Слепец М.В'!H21&lt;=69)),5,IF(AND(('Слепец М.В'!H21&gt;=70),('Слепец М.В'!H21&lt;=100)),10,0)))</f>
        <v>0</v>
      </c>
      <c r="I28" s="2">
        <f>IF(AND(('Слепец М.В'!I21&gt;=40),('Слепец М.В'!I21&lt;=59)),2,IF(AND(('Слепец М.В'!I21&gt;=60),('Слепец М.В'!I21&lt;=69)),5,IF(AND(('Слепец М.В'!I21&gt;=70),('Слепец М.В'!I21&lt;=100)),10,0)))</f>
        <v>0</v>
      </c>
      <c r="J28" s="2">
        <f>IF(AND(('Слепец М.В'!J21&gt;=40),('Слепец М.В'!J21&lt;=59)),2,IF(AND(('Слепец М.В'!J21&gt;=60),('Слепец М.В'!J21&lt;=69)),5,IF(AND(('Слепец М.В'!J21&gt;=70),('Слепец М.В'!J21&lt;=100)),10,0)))</f>
        <v>0</v>
      </c>
      <c r="K28" s="2">
        <f>IF(AND(('Слепец М.В'!K21&gt;=40),('Слепец М.В'!K21&lt;=59)),2,IF(AND(('Слепец М.В'!K21&gt;=60),('Слепец М.В'!K21&lt;=69)),5,IF(AND(('Слепец М.В'!K21&gt;=70),('Слепец М.В'!K21&lt;=100)),10,0)))</f>
        <v>0</v>
      </c>
      <c r="L28" s="2">
        <f>IF(AND(('Слепец М.В'!L21&gt;=40),('Слепец М.В'!L21&lt;=59)),2,IF(AND(('Слепец М.В'!L21&gt;=60),('Слепец М.В'!L21&lt;=69)),5,IF(AND(('Слепец М.В'!L21&gt;=70),('Слепец М.В'!L21&lt;=100)),10,0)))</f>
        <v>0</v>
      </c>
      <c r="M28" s="2">
        <f>IF(AND(('Слепец М.В'!M21&gt;=40),('Слепец М.В'!M21&lt;=59)),2,IF(AND(('Слепец М.В'!M21&gt;=60),('Слепец М.В'!M21&lt;=69)),5,IF(AND(('Слепец М.В'!M21&gt;=70),('Слепец М.В'!M21&lt;=100)),10,0)))</f>
        <v>0</v>
      </c>
      <c r="N28" s="2">
        <f>IF(AND(('Слепец М.В'!N21&gt;=40),('Слепец М.В'!N21&lt;=59)),2,IF(AND(('Слепец М.В'!N21&gt;=60),('Слепец М.В'!N21&lt;=69)),5,IF(AND(('Слепец М.В'!N21&gt;=70),('Слепец М.В'!N21&lt;=100)),10,0)))</f>
        <v>0</v>
      </c>
      <c r="O28" s="2">
        <f>IF(AND(('Слепец М.В'!O21&gt;=40),('Слепец М.В'!O21&lt;=59)),2,IF(AND(('Слепец М.В'!O21&gt;=60),('Слепец М.В'!O21&lt;=69)),5,IF(AND(('Слепец М.В'!O21&gt;=70),('Слепец М.В'!O21&lt;=100)),10,0)))</f>
        <v>0</v>
      </c>
      <c r="P28" s="2">
        <f>IF(AND(('Слепец М.В'!P21&gt;=40),('Слепец М.В'!P21&lt;=59)),2,IF(AND(('Слепец М.В'!P21&gt;=60),('Слепец М.В'!P21&lt;=69)),5,IF(AND(('Слепец М.В'!P21&gt;=70),('Слепец М.В'!P21&lt;=100)),10,0)))</f>
        <v>0</v>
      </c>
      <c r="Q28" s="2">
        <f>IF(AND(('Слепец М.В'!Q21&gt;=40),('Слепец М.В'!Q21&lt;=59)),2,IF(AND(('Слепец М.В'!Q21&gt;=60),('Слепец М.В'!Q21&lt;=69)),5,IF(AND(('Слепец М.В'!Q21&gt;=70),('Слепец М.В'!Q21&lt;=100)),10,0)))</f>
        <v>0</v>
      </c>
      <c r="R28" s="2">
        <f>IF(AND(('Слепец М.В'!R21&gt;=40),('Слепец М.В'!R21&lt;=59)),2,IF(AND(('Слепец М.В'!R21&gt;=60),('Слепец М.В'!R21&lt;=69)),5,IF(AND(('Слепец М.В'!R21&gt;=70),('Слепец М.В'!R21&lt;=100)),10,0)))</f>
        <v>0</v>
      </c>
      <c r="S28" s="2">
        <f>IF(AND(('Слепец М.В'!S21&gt;=40),('Слепец М.В'!S21&lt;=59)),2,IF(AND(('Слепец М.В'!S21&gt;=60),('Слепец М.В'!S21&lt;=69)),5,IF(AND(('Слепец М.В'!S21&gt;=70),('Слепец М.В'!S21&lt;=100)),10,0)))</f>
        <v>0</v>
      </c>
      <c r="T28" s="2">
        <f>IF(AND(('Слепец М.В'!T21&gt;=40),('Слепец М.В'!T21&lt;=59)),2,IF(AND(('Слепец М.В'!T21&gt;=60),('Слепец М.В'!T21&lt;=69)),5,IF(AND(('Слепец М.В'!T21&gt;=70),('Слепец М.В'!T21&lt;=100)),10,0)))</f>
        <v>0</v>
      </c>
      <c r="U28" s="2">
        <f>IF(AND(('Слепец М.В'!U21&gt;=40),('Слепец М.В'!U21&lt;=59)),2,IF(AND(('Слепец М.В'!U21&gt;=60),('Слепец М.В'!U21&lt;=69)),5,IF(AND(('Слепец М.В'!U21&gt;=70),('Слепец М.В'!U21&lt;=100)),10,0)))</f>
        <v>0</v>
      </c>
      <c r="V28" s="2">
        <f>IF(AND(('Слепец М.В'!V21&gt;=40),('Слепец М.В'!V21&lt;=59)),2,IF(AND(('Слепец М.В'!V21&gt;=60),('Слепец М.В'!V21&lt;=69)),5,IF(AND(('Слепец М.В'!V21&gt;=70),('Слепец М.В'!V21&lt;=100)),10,0)))</f>
        <v>0</v>
      </c>
      <c r="W28" s="2">
        <f>IF(AND(('Слепец М.В'!W21&gt;=40),('Слепец М.В'!W21&lt;=59)),2,IF(AND(('Слепец М.В'!W21&gt;=60),('Слепец М.В'!W21&lt;=69)),5,IF(AND(('Слепец М.В'!W21&gt;=70),('Слепец М.В'!W21&lt;=100)),10,0)))</f>
        <v>0</v>
      </c>
    </row>
    <row r="29" spans="1:23" ht="84" customHeight="1">
      <c r="A29" s="12" t="s">
        <v>39</v>
      </c>
      <c r="B29" s="6" t="s">
        <v>369</v>
      </c>
      <c r="C29" s="3" t="s">
        <v>223</v>
      </c>
      <c r="D29" s="2">
        <f>IF(AND(('Слепец М.В'!D22&gt;=70),('Слепец М.В'!D22&lt;=79)),2,IF(AND(('Слепец М.В'!D22&gt;=80),('Слепец М.В'!D22&lt;=94)),5,IF(AND(('Слепец М.В'!D22&gt;=95),('Слепец М.В'!D22&lt;=100)),10,0)))</f>
        <v>5</v>
      </c>
      <c r="E29" s="2">
        <f>IF(AND(('Слепец М.В'!E22&gt;=70),('Слепец М.В'!E22&lt;=79)),2,IF(AND(('Слепец М.В'!E22&gt;=80),('Слепец М.В'!E22&lt;=94)),5,IF(AND(('Слепец М.В'!E22&gt;=95),('Слепец М.В'!E22&lt;=100)),10,0)))</f>
        <v>5</v>
      </c>
      <c r="F29" s="2">
        <f>IF(AND(('Слепец М.В'!F22&gt;=70),('Слепец М.В'!F22&lt;=79)),2,IF(AND(('Слепец М.В'!F22&gt;=80),('Слепец М.В'!F22&lt;=94)),5,IF(AND(('Слепец М.В'!F22&gt;=95),('Слепец М.В'!F22&lt;=100)),10,0)))</f>
        <v>5</v>
      </c>
      <c r="G29" s="2">
        <v>0</v>
      </c>
      <c r="H29" s="2">
        <f>IF(AND(('Слепец М.В'!H22&gt;=70),('Слепец М.В'!H22&lt;=79)),2,IF(AND(('Слепец М.В'!H22&gt;=80),('Слепец М.В'!H22&lt;=94)),5,IF(AND(('Слепец М.В'!H22&gt;=95),('Слепец М.В'!H22&lt;=100)),10,0)))</f>
        <v>5</v>
      </c>
      <c r="I29" s="2">
        <f>IF(AND(('Слепец М.В'!I22&gt;=70),('Слепец М.В'!I22&lt;=79)),2,IF(AND(('Слепец М.В'!I22&gt;=80),('Слепец М.В'!I22&lt;=94)),5,IF(AND(('Слепец М.В'!I22&gt;=95),('Слепец М.В'!I22&lt;=100)),10,0)))</f>
        <v>5</v>
      </c>
      <c r="J29" s="2">
        <f>IF(AND(('Слепец М.В'!J22&gt;=70),('Слепец М.В'!J22&lt;=79)),2,IF(AND(('Слепец М.В'!J22&gt;=80),('Слепец М.В'!J22&lt;=94)),5,IF(AND(('Слепец М.В'!J22&gt;=95),('Слепец М.В'!J22&lt;=100)),10,0)))</f>
        <v>10</v>
      </c>
      <c r="K29" s="2">
        <f>IF(AND(('Слепец М.В'!K22&gt;=70),('Слепец М.В'!K22&lt;=79)),2,IF(AND(('Слепец М.В'!K22&gt;=80),('Слепец М.В'!K22&lt;=94)),5,IF(AND(('Слепец М.В'!K22&gt;=95),('Слепец М.В'!K22&lt;=100)),10,0)))</f>
        <v>10</v>
      </c>
      <c r="L29" s="2">
        <f>IF(AND(('Слепец М.В'!L22&gt;=70),('Слепец М.В'!L22&lt;=79)),2,IF(AND(('Слепец М.В'!L22&gt;=80),('Слепец М.В'!L22&lt;=94)),5,IF(AND(('Слепец М.В'!L22&gt;=95),('Слепец М.В'!L22&lt;=100)),10,0)))</f>
        <v>5</v>
      </c>
      <c r="M29" s="2">
        <f>IF(AND(('Слепец М.В'!M22&gt;=70),('Слепец М.В'!M22&lt;=79)),2,IF(AND(('Слепец М.В'!M22&gt;=80),('Слепец М.В'!M22&lt;=94)),5,IF(AND(('Слепец М.В'!M22&gt;=95),('Слепец М.В'!M22&lt;=100)),10,0)))</f>
        <v>2</v>
      </c>
      <c r="N29" s="2">
        <f>IF(AND(('Слепец М.В'!N22&gt;=70),('Слепец М.В'!N22&lt;=79)),2,IF(AND(('Слепец М.В'!N22&gt;=80),('Слепец М.В'!N22&lt;=94)),5,IF(AND(('Слепец М.В'!N22&gt;=95),('Слепец М.В'!N22&lt;=100)),10,0)))</f>
        <v>5</v>
      </c>
      <c r="O29" s="2">
        <f>IF(AND(('Слепец М.В'!O22&gt;=70),('Слепец М.В'!O22&lt;=79)),2,IF(AND(('Слепец М.В'!O22&gt;=80),('Слепец М.В'!O22&lt;=94)),5,IF(AND(('Слепец М.В'!O22&gt;=95),('Слепец М.В'!O22&lt;=100)),10,0)))</f>
        <v>5</v>
      </c>
      <c r="P29" s="2">
        <f>IF(AND(('Слепец М.В'!P22&gt;=70),('Слепец М.В'!P22&lt;=79)),2,IF(AND(('Слепец М.В'!P22&gt;=80),('Слепец М.В'!P22&lt;=94)),5,IF(AND(('Слепец М.В'!P22&gt;=95),('Слепец М.В'!P22&lt;=100)),10,0)))</f>
        <v>5</v>
      </c>
      <c r="Q29" s="2">
        <f>IF(AND(('Слепец М.В'!Q22&gt;=70),('Слепец М.В'!Q22&lt;=79)),2,IF(AND(('Слепец М.В'!Q22&gt;=80),('Слепец М.В'!Q22&lt;=94)),5,IF(AND(('Слепец М.В'!Q22&gt;=95),('Слепец М.В'!Q22&lt;=100)),10,0)))</f>
        <v>5</v>
      </c>
      <c r="R29" s="2">
        <f>IF(AND(('Слепец М.В'!R22&gt;=70),('Слепец М.В'!R22&lt;=79)),2,IF(AND(('Слепец М.В'!R22&gt;=80),('Слепец М.В'!R22&lt;=94)),5,IF(AND(('Слепец М.В'!R22&gt;=95),('Слепец М.В'!R22&lt;=100)),10,0)))</f>
        <v>5</v>
      </c>
      <c r="S29" s="2">
        <f>IF(AND(('Слепец М.В'!S22&gt;=70),('Слепец М.В'!S22&lt;=79)),2,IF(AND(('Слепец М.В'!S22&gt;=80),('Слепец М.В'!S22&lt;=94)),5,IF(AND(('Слепец М.В'!S22&gt;=95),('Слепец М.В'!S22&lt;=100)),10,0)))</f>
        <v>2</v>
      </c>
      <c r="T29" s="2">
        <f>IF(AND(('Слепец М.В'!T22&gt;=70),('Слепец М.В'!T22&lt;=79)),2,IF(AND(('Слепец М.В'!T22&gt;=80),('Слепец М.В'!T22&lt;=94)),5,IF(AND(('Слепец М.В'!T22&gt;=95),('Слепец М.В'!T22&lt;=100)),10,0)))</f>
        <v>5</v>
      </c>
      <c r="U29" s="2">
        <f>IF(AND(('Слепец М.В'!U22&gt;=70),('Слепец М.В'!U22&lt;=79)),2,IF(AND(('Слепец М.В'!U22&gt;=80),('Слепец М.В'!U22&lt;=94)),5,IF(AND(('Слепец М.В'!U22&gt;=95),('Слепец М.В'!U22&lt;=100)),10,0)))</f>
        <v>5</v>
      </c>
      <c r="V29" s="2">
        <f>IF(AND(('Слепец М.В'!V22&gt;=70),('Слепец М.В'!V22&lt;=79)),2,IF(AND(('Слепец М.В'!V22&gt;=80),('Слепец М.В'!V22&lt;=94)),5,IF(AND(('Слепец М.В'!V22&gt;=95),('Слепец М.В'!V22&lt;=100)),10,0)))</f>
        <v>5</v>
      </c>
      <c r="W29" s="2">
        <f>IF(AND(('Слепец М.В'!W22&gt;=70),('Слепец М.В'!W22&lt;=79)),2,IF(AND(('Слепец М.В'!W22&gt;=80),('Слепец М.В'!W22&lt;=94)),5,IF(AND(('Слепец М.В'!W22&gt;=95),('Слепец М.В'!W22&lt;=100)),10,0)))</f>
        <v>5</v>
      </c>
    </row>
    <row r="30" spans="1:23" ht="60" customHeight="1">
      <c r="A30" s="12" t="s">
        <v>41</v>
      </c>
      <c r="B30" s="6" t="s">
        <v>368</v>
      </c>
      <c r="C30" s="3" t="s">
        <v>225</v>
      </c>
      <c r="D30" s="2">
        <f>IF(AND(('Слепец М.В'!D23&gt;=40),('Слепец М.В'!D23&lt;=59)),3,IF(AND(('Слепец М.В'!D23&gt;=60),('Слепец М.В'!D23&lt;=69)),10,IF(AND(('Слепец М.В'!D23&gt;=70),('Слепец М.В'!D23&lt;=100)),15,0)))</f>
        <v>3</v>
      </c>
      <c r="E30" s="2">
        <f>IF(AND(('Слепец М.В'!E23&gt;=40),('Слепец М.В'!E23&lt;=59)),3,IF(AND(('Слепец М.В'!E23&gt;=60),('Слепец М.В'!E23&lt;=69)),10,IF(AND(('Слепец М.В'!E23&gt;=70),('Слепец М.В'!E23&lt;=100)),15,0)))</f>
        <v>3</v>
      </c>
      <c r="F30" s="2">
        <f>IF(AND(('Слепец М.В'!F23&gt;=40),('Слепец М.В'!F23&lt;=59)),3,IF(AND(('Слепец М.В'!F23&gt;=60),('Слепец М.В'!F23&lt;=69)),10,IF(AND(('Слепец М.В'!F23&gt;=70),('Слепец М.В'!F23&lt;=100)),15,0)))</f>
        <v>3</v>
      </c>
      <c r="G30" s="2">
        <v>0</v>
      </c>
      <c r="H30" s="2">
        <f>IF(AND(('Слепец М.В'!H23&gt;=40),('Слепец М.В'!H23&lt;=59)),3,IF(AND(('Слепец М.В'!H23&gt;=60),('Слепец М.В'!H23&lt;=69)),10,IF(AND(('Слепец М.В'!H23&gt;=70),('Слепец М.В'!H23&lt;=100)),15,0)))</f>
        <v>3</v>
      </c>
      <c r="I30" s="2">
        <f>IF(AND(('Слепец М.В'!I23&gt;=40),('Слепец М.В'!I23&lt;=59)),3,IF(AND(('Слепец М.В'!I23&gt;=60),('Слепец М.В'!I23&lt;=69)),10,IF(AND(('Слепец М.В'!I23&gt;=70),('Слепец М.В'!I23&lt;=100)),15,0)))</f>
        <v>3</v>
      </c>
      <c r="J30" s="2">
        <f>IF(AND(('Слепец М.В'!J23&gt;=40),('Слепец М.В'!J23&lt;=59)),3,IF(AND(('Слепец М.В'!J23&gt;=60),('Слепец М.В'!J23&lt;=69)),10,IF(AND(('Слепец М.В'!J23&gt;=70),('Слепец М.В'!J23&lt;=100)),15,0)))</f>
        <v>3</v>
      </c>
      <c r="K30" s="2">
        <f>IF(AND(('Слепец М.В'!K23&gt;=40),('Слепец М.В'!K23&lt;=59)),3,IF(AND(('Слепец М.В'!K23&gt;=60),('Слепец М.В'!K23&lt;=69)),10,IF(AND(('Слепец М.В'!K23&gt;=70),('Слепец М.В'!K23&lt;=100)),15,0)))</f>
        <v>3</v>
      </c>
      <c r="L30" s="2">
        <f>IF(AND(('Слепец М.В'!L23&gt;=40),('Слепец М.В'!L23&lt;=59)),3,IF(AND(('Слепец М.В'!L23&gt;=60),('Слепец М.В'!L23&lt;=69)),10,IF(AND(('Слепец М.В'!L23&gt;=70),('Слепец М.В'!L23&lt;=100)),15,0)))</f>
        <v>3</v>
      </c>
      <c r="M30" s="2">
        <f>IF(AND(('Слепец М.В'!M23&gt;=40),('Слепец М.В'!M23&lt;=59)),3,IF(AND(('Слепец М.В'!M23&gt;=60),('Слепец М.В'!M23&lt;=69)),10,IF(AND(('Слепец М.В'!M23&gt;=70),('Слепец М.В'!M23&lt;=100)),15,0)))</f>
        <v>0</v>
      </c>
      <c r="N30" s="2">
        <f>IF(AND(('Слепец М.В'!N23&gt;=40),('Слепец М.В'!N23&lt;=59)),3,IF(AND(('Слепец М.В'!N23&gt;=60),('Слепец М.В'!N23&lt;=69)),10,IF(AND(('Слепец М.В'!N23&gt;=70),('Слепец М.В'!N23&lt;=100)),15,0)))</f>
        <v>0</v>
      </c>
      <c r="O30" s="2">
        <f>IF(AND(('Слепец М.В'!O23&gt;=40),('Слепец М.В'!O23&lt;=59)),3,IF(AND(('Слепец М.В'!O23&gt;=60),('Слепец М.В'!O23&lt;=69)),10,IF(AND(('Слепец М.В'!O23&gt;=70),('Слепец М.В'!O23&lt;=100)),15,0)))</f>
        <v>0</v>
      </c>
      <c r="P30" s="2">
        <f>IF(AND(('Слепец М.В'!P23&gt;=40),('Слепец М.В'!P23&lt;=59)),3,IF(AND(('Слепец М.В'!P23&gt;=60),('Слепец М.В'!P23&lt;=69)),10,IF(AND(('Слепец М.В'!P23&gt;=70),('Слепец М.В'!P23&lt;=100)),15,0)))</f>
        <v>3</v>
      </c>
      <c r="Q30" s="2">
        <f>IF(AND(('Слепец М.В'!Q23&gt;=40),('Слепец М.В'!Q23&lt;=59)),3,IF(AND(('Слепец М.В'!Q23&gt;=60),('Слепец М.В'!Q23&lt;=69)),10,IF(AND(('Слепец М.В'!Q23&gt;=70),('Слепец М.В'!Q23&lt;=100)),15,0)))</f>
        <v>0</v>
      </c>
      <c r="R30" s="2">
        <f>IF(AND(('Слепец М.В'!R23&gt;=40),('Слепец М.В'!R23&lt;=59)),3,IF(AND(('Слепец М.В'!R23&gt;=60),('Слепец М.В'!R23&lt;=69)),10,IF(AND(('Слепец М.В'!R23&gt;=70),('Слепец М.В'!R23&lt;=100)),15,0)))</f>
        <v>3</v>
      </c>
      <c r="S30" s="2">
        <f>IF(AND(('Слепец М.В'!S23&gt;=40),('Слепец М.В'!S23&lt;=59)),3,IF(AND(('Слепец М.В'!S23&gt;=60),('Слепец М.В'!S23&lt;=69)),10,IF(AND(('Слепец М.В'!S23&gt;=70),('Слепец М.В'!S23&lt;=100)),15,0)))</f>
        <v>0</v>
      </c>
      <c r="T30" s="2">
        <f>IF(AND(('Слепец М.В'!T23&gt;=40),('Слепец М.В'!T23&lt;=59)),3,IF(AND(('Слепец М.В'!T23&gt;=60),('Слепец М.В'!T23&lt;=69)),10,IF(AND(('Слепец М.В'!T23&gt;=70),('Слепец М.В'!T23&lt;=100)),15,0)))</f>
        <v>3</v>
      </c>
      <c r="U30" s="2">
        <f>IF(AND(('Слепец М.В'!U23&gt;=40),('Слепец М.В'!U23&lt;=59)),3,IF(AND(('Слепец М.В'!U23&gt;=60),('Слепец М.В'!U23&lt;=69)),10,IF(AND(('Слепец М.В'!U23&gt;=70),('Слепец М.В'!U23&lt;=100)),15,0)))</f>
        <v>3</v>
      </c>
      <c r="V30" s="2">
        <f>IF(AND(('Слепец М.В'!V23&gt;=40),('Слепец М.В'!V23&lt;=59)),3,IF(AND(('Слепец М.В'!V23&gt;=60),('Слепец М.В'!V23&lt;=69)),10,IF(AND(('Слепец М.В'!V23&gt;=70),('Слепец М.В'!V23&lt;=100)),15,0)))</f>
        <v>0</v>
      </c>
      <c r="W30" s="2">
        <f>IF(AND(('Слепец М.В'!W23&gt;=40),('Слепец М.В'!W23&lt;=59)),3,IF(AND(('Слепец М.В'!W23&gt;=60),('Слепец М.В'!W23&lt;=69)),10,IF(AND(('Слепец М.В'!W23&gt;=70),('Слепец М.В'!W23&lt;=100)),15,0)))</f>
        <v>0</v>
      </c>
    </row>
    <row r="31" spans="1:23" ht="30" customHeight="1">
      <c r="A31" s="12" t="s">
        <v>42</v>
      </c>
      <c r="B31" s="6" t="s">
        <v>226</v>
      </c>
      <c r="C31" s="3" t="s">
        <v>279</v>
      </c>
      <c r="D31" s="2">
        <f>IF(AND(('Слепец М.В'!D24&gt;=40)),10,0)</f>
        <v>0</v>
      </c>
      <c r="E31" s="2">
        <f>IF(AND(('Слепец М.В'!E24&gt;=40)),10,0)</f>
        <v>0</v>
      </c>
      <c r="F31" s="2">
        <f>IF(AND(('Слепец М.В'!F24&gt;=40)),10,0)</f>
        <v>0</v>
      </c>
      <c r="G31" s="2">
        <f>IF(AND(('Слепец М.В'!G24&gt;=40)),10,0)</f>
        <v>0</v>
      </c>
      <c r="H31" s="2">
        <f>IF(AND(('Слепец М.В'!H24&gt;=40)),10,0)</f>
        <v>0</v>
      </c>
      <c r="I31" s="2">
        <f>IF(AND(('Слепец М.В'!I24&gt;=40)),10,0)</f>
        <v>0</v>
      </c>
      <c r="J31" s="2">
        <f>IF(AND(('Слепец М.В'!J24&gt;=40)),10,0)</f>
        <v>0</v>
      </c>
      <c r="K31" s="2">
        <f>IF(AND(('Слепец М.В'!K24&gt;=40)),10,0)</f>
        <v>0</v>
      </c>
      <c r="L31" s="2">
        <f>IF(AND(('Слепец М.В'!L24&gt;=40)),10,0)</f>
        <v>0</v>
      </c>
      <c r="M31" s="2">
        <f>IF(AND(('Слепец М.В'!M24&gt;=40)),10,0)</f>
        <v>0</v>
      </c>
      <c r="N31" s="2">
        <f>IF(AND(('Слепец М.В'!N24&gt;=40)),10,0)</f>
        <v>0</v>
      </c>
      <c r="O31" s="2">
        <f>IF(AND(('Слепец М.В'!O24&gt;=40)),10,0)</f>
        <v>0</v>
      </c>
      <c r="P31" s="2">
        <f>IF(AND(('Слепец М.В'!P24&gt;=40)),10,0)</f>
        <v>0</v>
      </c>
      <c r="Q31" s="2">
        <f>IF(AND(('Слепец М.В'!Q24&gt;=40)),10,0)</f>
        <v>0</v>
      </c>
      <c r="R31" s="2">
        <f>IF(AND(('Слепец М.В'!R24&gt;=40)),10,0)</f>
        <v>0</v>
      </c>
      <c r="S31" s="2">
        <f>IF(AND(('Слепец М.В'!S24&gt;=40)),10,0)</f>
        <v>0</v>
      </c>
      <c r="T31" s="2">
        <f>IF(AND(('Слепец М.В'!T24&gt;=40)),10,0)</f>
        <v>0</v>
      </c>
      <c r="U31" s="2">
        <f>IF(AND(('Слепец М.В'!U24&gt;=40)),10,0)</f>
        <v>0</v>
      </c>
      <c r="V31" s="2">
        <f>IF(AND(('Слепец М.В'!V24&gt;=40)),10,0)</f>
        <v>0</v>
      </c>
      <c r="W31" s="2">
        <f>IF(AND(('Слепец М.В'!W24&gt;=40)),10,0)</f>
        <v>0</v>
      </c>
    </row>
    <row r="32" spans="1:23" ht="66.75" customHeight="1">
      <c r="A32" s="12" t="s">
        <v>43</v>
      </c>
      <c r="B32" s="6" t="s">
        <v>280</v>
      </c>
      <c r="C32" s="3" t="s">
        <v>227</v>
      </c>
      <c r="D32" s="2">
        <f>IF(AND(('Слепец М.В'!D25&gt;=60)),10,0)</f>
        <v>0</v>
      </c>
      <c r="E32" s="2">
        <f>IF(AND(('Слепец М.В'!E25&gt;=60)),10,0)</f>
        <v>0</v>
      </c>
      <c r="F32" s="2">
        <f>IF(AND(('Слепец М.В'!F25&gt;=60)),10,0)</f>
        <v>0</v>
      </c>
      <c r="G32" s="2">
        <f>IF(AND(('Слепец М.В'!G25&gt;=60)),10,0)</f>
        <v>10</v>
      </c>
      <c r="H32" s="2">
        <f>IF(AND(('Слепец М.В'!H25&gt;=60)),10,0)</f>
        <v>10</v>
      </c>
      <c r="I32" s="2">
        <f>IF(AND(('Слепец М.В'!I25&gt;=60)),10,0)</f>
        <v>0</v>
      </c>
      <c r="J32" s="2">
        <f>IF(AND(('Слепец М.В'!J25&gt;=60)),10,0)</f>
        <v>0</v>
      </c>
      <c r="K32" s="2">
        <f>IF(AND(('Слепец М.В'!K25&gt;=60)),10,0)</f>
        <v>0</v>
      </c>
      <c r="L32" s="2">
        <f>IF(AND(('Слепец М.В'!L25&gt;=60)),10,0)</f>
        <v>0</v>
      </c>
      <c r="M32" s="2">
        <f>IF(AND(('Слепец М.В'!M25&gt;=60)),10,0)</f>
        <v>0</v>
      </c>
      <c r="N32" s="2">
        <f>IF(AND(('Слепец М.В'!N25&gt;=60)),10,0)</f>
        <v>0</v>
      </c>
      <c r="O32" s="2">
        <f>IF(AND(('Слепец М.В'!O25&gt;=60)),10,0)</f>
        <v>0</v>
      </c>
      <c r="P32" s="2">
        <f>IF(AND(('Слепец М.В'!P25&gt;=60)),10,0)</f>
        <v>0</v>
      </c>
      <c r="Q32" s="2">
        <f>IF(AND(('Слепец М.В'!Q25&gt;=60)),10,0)</f>
        <v>0</v>
      </c>
      <c r="R32" s="2">
        <f>IF(AND(('Слепец М.В'!R25&gt;=60)),10,0)</f>
        <v>0</v>
      </c>
      <c r="S32" s="2">
        <f>IF(AND(('Слепец М.В'!S25&gt;=60)),10,0)</f>
        <v>0</v>
      </c>
      <c r="T32" s="2">
        <f>IF(AND(('Слепец М.В'!T25&gt;=60)),10,0)</f>
        <v>0</v>
      </c>
      <c r="U32" s="2">
        <f>IF(AND(('Слепец М.В'!U25&gt;=60)),10,0)</f>
        <v>0</v>
      </c>
      <c r="V32" s="2">
        <f>IF(AND(('Слепец М.В'!V25&gt;=60)),10,0)</f>
        <v>0</v>
      </c>
      <c r="W32" s="2">
        <f>IF(AND(('Слепец М.В'!W25&gt;=60)),10,0)</f>
        <v>0</v>
      </c>
    </row>
    <row r="33" spans="1:23" ht="30" customHeight="1">
      <c r="A33" s="12" t="s">
        <v>46</v>
      </c>
      <c r="B33" s="6" t="s">
        <v>49</v>
      </c>
      <c r="C33" s="3" t="s">
        <v>228</v>
      </c>
      <c r="D33" s="2">
        <f>('Слепец М.В'!D26*10)</f>
        <v>10</v>
      </c>
      <c r="E33" s="2">
        <f>('Слепец М.В'!E26*10)</f>
        <v>0</v>
      </c>
      <c r="F33" s="2">
        <f>('Слепец М.В'!F26*10)</f>
        <v>30</v>
      </c>
      <c r="G33" s="2">
        <f>('Слепец М.В'!G26*10)</f>
        <v>0</v>
      </c>
      <c r="H33" s="2">
        <f>('Слепец М.В'!H26*10)</f>
        <v>30</v>
      </c>
      <c r="I33" s="2">
        <f>('Слепец М.В'!I26*10)</f>
        <v>0</v>
      </c>
      <c r="J33" s="2">
        <f>('Слепец М.В'!J26*10)</f>
        <v>0</v>
      </c>
      <c r="K33" s="2">
        <f>('Слепец М.В'!K26*10)</f>
        <v>0</v>
      </c>
      <c r="L33" s="2">
        <f>('Слепец М.В'!L26*10)</f>
        <v>0</v>
      </c>
      <c r="M33" s="2">
        <f>('Слепец М.В'!M26*10)</f>
        <v>0</v>
      </c>
      <c r="N33" s="2">
        <f>('Слепец М.В'!N26*10)</f>
        <v>0</v>
      </c>
      <c r="O33" s="2">
        <f>('Слепец М.В'!O26*10)</f>
        <v>0</v>
      </c>
      <c r="P33" s="2">
        <f>('Слепец М.В'!P26*10)</f>
        <v>10</v>
      </c>
      <c r="Q33" s="2">
        <f>('Слепец М.В'!Q26*10)</f>
        <v>0</v>
      </c>
      <c r="R33" s="2">
        <f>('Слепец М.В'!R26*10)</f>
        <v>0</v>
      </c>
      <c r="S33" s="2">
        <f>('Слепец М.В'!S26*10)</f>
        <v>0</v>
      </c>
      <c r="T33" s="2">
        <f>('Слепец М.В'!T26*10)</f>
        <v>0</v>
      </c>
      <c r="U33" s="2">
        <f>('Слепец М.В'!U26*10)</f>
        <v>10</v>
      </c>
      <c r="V33" s="2">
        <f>('Слепец М.В'!V26*10)</f>
        <v>0</v>
      </c>
      <c r="W33" s="2">
        <f>('Слепец М.В'!W26*10)</f>
        <v>0</v>
      </c>
    </row>
    <row r="34" spans="1:23" ht="45" customHeight="1">
      <c r="A34" s="14" t="s">
        <v>48</v>
      </c>
      <c r="B34" s="6" t="s">
        <v>281</v>
      </c>
      <c r="C34" s="3" t="s">
        <v>229</v>
      </c>
      <c r="D34" s="2">
        <f>('Слепец М.В'!D27*3)</f>
        <v>12</v>
      </c>
      <c r="E34" s="2">
        <f>('Слепец М.В'!E27*3)</f>
        <v>24</v>
      </c>
      <c r="F34" s="2">
        <f>('Слепец М.В'!F27*3)</f>
        <v>69</v>
      </c>
      <c r="G34" s="2">
        <f>('Слепец М.В'!G27*3)</f>
        <v>0</v>
      </c>
      <c r="H34" s="2">
        <f>('Слепец М.В'!H27*3)</f>
        <v>33</v>
      </c>
      <c r="I34" s="2">
        <f>('Слепец М.В'!I27*3)</f>
        <v>15</v>
      </c>
      <c r="J34" s="2">
        <f>('Слепец М.В'!J27*3)</f>
        <v>3</v>
      </c>
      <c r="K34" s="2">
        <f>('Слепец М.В'!K27*3)</f>
        <v>0</v>
      </c>
      <c r="L34" s="2">
        <f>('Слепец М.В'!L27*3)</f>
        <v>3</v>
      </c>
      <c r="M34" s="2">
        <f>('Слепец М.В'!M27*3)</f>
        <v>0</v>
      </c>
      <c r="N34" s="2">
        <f>('Слепец М.В'!N27*3)</f>
        <v>0</v>
      </c>
      <c r="O34" s="2">
        <f>('Слепец М.В'!O27*3)</f>
        <v>3</v>
      </c>
      <c r="P34" s="2">
        <f>('Слепец М.В'!P27*3)</f>
        <v>0</v>
      </c>
      <c r="Q34" s="2">
        <f>('Слепец М.В'!Q27*3)</f>
        <v>0</v>
      </c>
      <c r="R34" s="2">
        <f>('Слепец М.В'!R27*3)</f>
        <v>3</v>
      </c>
      <c r="S34" s="2">
        <f>('Слепец М.В'!S27*3)</f>
        <v>0</v>
      </c>
      <c r="T34" s="2">
        <f>('Слепец М.В'!T27*3)</f>
        <v>3</v>
      </c>
      <c r="U34" s="2">
        <f>('Слепец М.В'!U27*3)</f>
        <v>3</v>
      </c>
      <c r="V34" s="2">
        <f>('Слепец М.В'!V27*3)</f>
        <v>0</v>
      </c>
      <c r="W34" s="2">
        <f>('Слепец М.В'!W27*3)</f>
        <v>0</v>
      </c>
    </row>
    <row r="35" spans="1:23" ht="30" customHeight="1">
      <c r="A35" s="14" t="s">
        <v>50</v>
      </c>
      <c r="B35" s="6" t="s">
        <v>51</v>
      </c>
      <c r="C35" s="3" t="s">
        <v>229</v>
      </c>
      <c r="D35" s="2">
        <f>('Слепец М.В'!D28*3)</f>
        <v>0</v>
      </c>
      <c r="E35" s="2">
        <f>('Слепец М.В'!E28*3)</f>
        <v>6</v>
      </c>
      <c r="F35" s="2">
        <f>('Слепец М.В'!F28*3)</f>
        <v>3</v>
      </c>
      <c r="G35" s="2">
        <f>('Слепец М.В'!G28*3)</f>
        <v>0</v>
      </c>
      <c r="H35" s="2">
        <f>('Слепец М.В'!H28*3)</f>
        <v>6</v>
      </c>
      <c r="I35" s="2">
        <f>('Слепец М.В'!I28*3)</f>
        <v>0</v>
      </c>
      <c r="J35" s="2">
        <f>('Слепец М.В'!J28*3)</f>
        <v>0</v>
      </c>
      <c r="K35" s="2">
        <f>('Слепец М.В'!K28*3)</f>
        <v>0</v>
      </c>
      <c r="L35" s="2">
        <f>('Слепец М.В'!L28*3)</f>
        <v>3</v>
      </c>
      <c r="M35" s="2">
        <f>('Слепец М.В'!M28*3)</f>
        <v>0</v>
      </c>
      <c r="N35" s="2">
        <f>('Слепец М.В'!N28*3)</f>
        <v>3</v>
      </c>
      <c r="O35" s="2">
        <f>('Слепец М.В'!O28*3)</f>
        <v>0</v>
      </c>
      <c r="P35" s="2">
        <f>('Слепец М.В'!P28*3)</f>
        <v>0</v>
      </c>
      <c r="Q35" s="2">
        <f>('Слепец М.В'!Q28*3)</f>
        <v>0</v>
      </c>
      <c r="R35" s="2">
        <f>('Слепец М.В'!R28*3)</f>
        <v>0</v>
      </c>
      <c r="S35" s="2">
        <f>('Слепец М.В'!S28*3)</f>
        <v>0</v>
      </c>
      <c r="T35" s="2">
        <f>('Слепец М.В'!T28*3)</f>
        <v>0</v>
      </c>
      <c r="U35" s="2">
        <f>('Слепец М.В'!U28*3)</f>
        <v>0</v>
      </c>
      <c r="V35" s="2">
        <f>('Слепец М.В'!V28*3)</f>
        <v>0</v>
      </c>
      <c r="W35" s="2">
        <f>('Слепец М.В'!W28*3)</f>
        <v>0</v>
      </c>
    </row>
    <row r="36" spans="1:23" ht="15.75" customHeight="1">
      <c r="A36" s="124" t="s">
        <v>213</v>
      </c>
      <c r="B36" s="125"/>
      <c r="C36" s="126"/>
      <c r="D36" s="52">
        <f aca="true" t="shared" si="1" ref="D36:W36">SUM(D12:D35)</f>
        <v>82</v>
      </c>
      <c r="E36" s="52">
        <f t="shared" si="1"/>
        <v>147</v>
      </c>
      <c r="F36" s="52">
        <f t="shared" si="1"/>
        <v>266</v>
      </c>
      <c r="G36" s="52">
        <f>SUM(G12:G35)</f>
        <v>10</v>
      </c>
      <c r="H36" s="52">
        <f t="shared" si="1"/>
        <v>176</v>
      </c>
      <c r="I36" s="52">
        <f t="shared" si="1"/>
        <v>129</v>
      </c>
      <c r="J36" s="52">
        <f t="shared" si="1"/>
        <v>119</v>
      </c>
      <c r="K36" s="52">
        <f t="shared" si="1"/>
        <v>108</v>
      </c>
      <c r="L36" s="52">
        <f t="shared" si="1"/>
        <v>124</v>
      </c>
      <c r="M36" s="52">
        <f t="shared" si="1"/>
        <v>114</v>
      </c>
      <c r="N36" s="52">
        <f t="shared" si="1"/>
        <v>84</v>
      </c>
      <c r="O36" s="52">
        <f t="shared" si="1"/>
        <v>51</v>
      </c>
      <c r="P36" s="52">
        <f t="shared" si="1"/>
        <v>112</v>
      </c>
      <c r="Q36" s="52">
        <f t="shared" si="1"/>
        <v>68</v>
      </c>
      <c r="R36" s="52">
        <f t="shared" si="1"/>
        <v>120</v>
      </c>
      <c r="S36" s="52">
        <f t="shared" si="1"/>
        <v>58</v>
      </c>
      <c r="T36" s="52">
        <f t="shared" si="1"/>
        <v>114</v>
      </c>
      <c r="U36" s="52">
        <f t="shared" si="1"/>
        <v>120</v>
      </c>
      <c r="V36" s="52">
        <f t="shared" si="1"/>
        <v>53</v>
      </c>
      <c r="W36" s="52">
        <f t="shared" si="1"/>
        <v>39</v>
      </c>
    </row>
    <row r="37" spans="1:23" ht="30" customHeight="1">
      <c r="A37" s="132" t="s">
        <v>355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</row>
    <row r="38" spans="1:23" ht="30" customHeight="1">
      <c r="A38" s="41" t="s">
        <v>64</v>
      </c>
      <c r="B38" s="42" t="s">
        <v>65</v>
      </c>
      <c r="C38" s="43" t="s">
        <v>66</v>
      </c>
      <c r="D38" s="44">
        <f>('Сабитова Л.В.'!D5)</f>
        <v>3</v>
      </c>
      <c r="E38" s="44">
        <f>('Сабитова Л.В.'!E5)</f>
        <v>4</v>
      </c>
      <c r="F38" s="44">
        <f>('Сабитова Л.В.'!F5)</f>
        <v>3</v>
      </c>
      <c r="G38" s="44">
        <f>('Сабитова Л.В.'!G5)</f>
        <v>5</v>
      </c>
      <c r="H38" s="44">
        <f>('Сабитова Л.В.'!H5)</f>
        <v>4</v>
      </c>
      <c r="I38" s="44">
        <f>('Сабитова Л.В.'!I5)</f>
        <v>4</v>
      </c>
      <c r="J38" s="44">
        <f>('Сабитова Л.В.'!J5)</f>
        <v>2</v>
      </c>
      <c r="K38" s="44">
        <f>('Сабитова Л.В.'!K5)</f>
        <v>2</v>
      </c>
      <c r="L38" s="44">
        <f>('Сабитова Л.В.'!L5)</f>
        <v>2</v>
      </c>
      <c r="M38" s="44">
        <f>('Сабитова Л.В.'!M5)</f>
        <v>2</v>
      </c>
      <c r="N38" s="44">
        <f>('Сабитова Л.В.'!N5)</f>
        <v>2</v>
      </c>
      <c r="O38" s="44">
        <f>('Сабитова Л.В.'!O5)</f>
        <v>2</v>
      </c>
      <c r="P38" s="44">
        <f>('Сабитова Л.В.'!P5)</f>
        <v>2</v>
      </c>
      <c r="Q38" s="44">
        <f>('Сабитова Л.В.'!Q5)</f>
        <v>2</v>
      </c>
      <c r="R38" s="44">
        <f>('Сабитова Л.В.'!R5)</f>
        <v>2</v>
      </c>
      <c r="S38" s="44">
        <f>('Сабитова Л.В.'!S5)</f>
        <v>2</v>
      </c>
      <c r="T38" s="44">
        <f>('Сабитова Л.В.'!T5)</f>
        <v>2</v>
      </c>
      <c r="U38" s="44">
        <f>('Сабитова Л.В.'!U5)</f>
        <v>2</v>
      </c>
      <c r="V38" s="44">
        <f>('Сабитова Л.В.'!V5)</f>
        <v>2</v>
      </c>
      <c r="W38" s="44">
        <f>('Сабитова Л.В.'!W5)</f>
        <v>2</v>
      </c>
    </row>
    <row r="39" spans="1:23" ht="45" customHeight="1">
      <c r="A39" s="12" t="s">
        <v>67</v>
      </c>
      <c r="B39" s="4" t="s">
        <v>306</v>
      </c>
      <c r="C39" s="11" t="s">
        <v>68</v>
      </c>
      <c r="D39" s="2">
        <f>('Сабитова Л.В.'!D6)</f>
        <v>4</v>
      </c>
      <c r="E39" s="2">
        <f>('Сабитова Л.В.'!E6)</f>
        <v>4</v>
      </c>
      <c r="F39" s="2">
        <f>('Сабитова Л.В.'!F6)</f>
        <v>4</v>
      </c>
      <c r="G39" s="2">
        <f>('Сабитова Л.В.'!G6)</f>
        <v>5</v>
      </c>
      <c r="H39" s="2">
        <f>('Сабитова Л.В.'!H6)</f>
        <v>4</v>
      </c>
      <c r="I39" s="2">
        <f>('Сабитова Л.В.'!I6)</f>
        <v>4</v>
      </c>
      <c r="J39" s="2">
        <f>('Сабитова Л.В.'!J6)</f>
        <v>4</v>
      </c>
      <c r="K39" s="2">
        <f>('Сабитова Л.В.'!K6)</f>
        <v>4</v>
      </c>
      <c r="L39" s="2">
        <f>('Сабитова Л.В.'!L6)</f>
        <v>4</v>
      </c>
      <c r="M39" s="2">
        <f>('Сабитова Л.В.'!M6)</f>
        <v>4</v>
      </c>
      <c r="N39" s="2">
        <f>('Сабитова Л.В.'!N6)</f>
        <v>4</v>
      </c>
      <c r="O39" s="2">
        <f>('Сабитова Л.В.'!O6)</f>
        <v>4</v>
      </c>
      <c r="P39" s="2">
        <f>('Сабитова Л.В.'!P6)</f>
        <v>5</v>
      </c>
      <c r="Q39" s="2">
        <f>('Сабитова Л.В.'!Q6)</f>
        <v>5</v>
      </c>
      <c r="R39" s="2">
        <f>('Сабитова Л.В.'!R6)</f>
        <v>5</v>
      </c>
      <c r="S39" s="2">
        <f>('Сабитова Л.В.'!S6)</f>
        <v>5</v>
      </c>
      <c r="T39" s="2">
        <f>('Сабитова Л.В.'!T6)</f>
        <v>5</v>
      </c>
      <c r="U39" s="2">
        <f>('Сабитова Л.В.'!U6)</f>
        <v>4</v>
      </c>
      <c r="V39" s="2">
        <f>('Сабитова Л.В.'!V6)</f>
        <v>4</v>
      </c>
      <c r="W39" s="2">
        <f>('Сабитова Л.В.'!W6)</f>
        <v>4</v>
      </c>
    </row>
    <row r="40" spans="1:23" ht="45" customHeight="1">
      <c r="A40" s="10" t="s">
        <v>69</v>
      </c>
      <c r="B40" s="4" t="s">
        <v>307</v>
      </c>
      <c r="C40" s="11" t="s">
        <v>68</v>
      </c>
      <c r="D40" s="2">
        <f>('Сабитова Л.В.'!D7)</f>
        <v>4</v>
      </c>
      <c r="E40" s="2">
        <f>('Сабитова Л.В.'!E7)</f>
        <v>5</v>
      </c>
      <c r="F40" s="2">
        <f>('Сабитова Л.В.'!F7)</f>
        <v>5</v>
      </c>
      <c r="G40" s="2">
        <f>('Сабитова Л.В.'!G7)</f>
        <v>5</v>
      </c>
      <c r="H40" s="2">
        <f>('Сабитова Л.В.'!H7)</f>
        <v>2</v>
      </c>
      <c r="I40" s="2">
        <f>('Сабитова Л.В.'!I7)</f>
        <v>5</v>
      </c>
      <c r="J40" s="2">
        <f>('Сабитова Л.В.'!J7)</f>
        <v>5</v>
      </c>
      <c r="K40" s="2">
        <f>('Сабитова Л.В.'!K7)</f>
        <v>5</v>
      </c>
      <c r="L40" s="2">
        <f>('Сабитова Л.В.'!L7)</f>
        <v>5</v>
      </c>
      <c r="M40" s="2">
        <f>('Сабитова Л.В.'!M7)</f>
        <v>5</v>
      </c>
      <c r="N40" s="2">
        <f>('Сабитова Л.В.'!N7)</f>
        <v>3</v>
      </c>
      <c r="O40" s="2">
        <f>('Сабитова Л.В.'!O7)</f>
        <v>5</v>
      </c>
      <c r="P40" s="2">
        <f>('Сабитова Л.В.'!P7)</f>
        <v>5</v>
      </c>
      <c r="Q40" s="2">
        <f>('Сабитова Л.В.'!Q7)</f>
        <v>5</v>
      </c>
      <c r="R40" s="2">
        <f>('Сабитова Л.В.'!R7)</f>
        <v>5</v>
      </c>
      <c r="S40" s="2">
        <f>('Сабитова Л.В.'!S7)</f>
        <v>5</v>
      </c>
      <c r="T40" s="2">
        <f>('Сабитова Л.В.'!T7)</f>
        <v>5</v>
      </c>
      <c r="U40" s="2">
        <f>('Сабитова Л.В.'!U7)</f>
        <v>5</v>
      </c>
      <c r="V40" s="2">
        <f>('Сабитова Л.В.'!V7)</f>
        <v>5</v>
      </c>
      <c r="W40" s="2">
        <f>('Сабитова Л.В.'!W7)</f>
        <v>5</v>
      </c>
    </row>
    <row r="41" spans="1:23" ht="45" customHeight="1">
      <c r="A41" s="10" t="s">
        <v>70</v>
      </c>
      <c r="B41" s="4" t="s">
        <v>308</v>
      </c>
      <c r="C41" s="9" t="s">
        <v>66</v>
      </c>
      <c r="D41" s="2">
        <f>('Сабитова Л.В.'!D8)</f>
        <v>3</v>
      </c>
      <c r="E41" s="2">
        <f>('Сабитова Л.В.'!E8)</f>
        <v>3</v>
      </c>
      <c r="F41" s="2">
        <f>('Сабитова Л.В.'!F8)</f>
        <v>3</v>
      </c>
      <c r="G41" s="2">
        <f>('Сабитова Л.В.'!G8)</f>
        <v>3</v>
      </c>
      <c r="H41" s="2">
        <f>('Сабитова Л.В.'!H8)</f>
        <v>3</v>
      </c>
      <c r="I41" s="2">
        <f>('Сабитова Л.В.'!I8)</f>
        <v>3</v>
      </c>
      <c r="J41" s="2">
        <f>('Сабитова Л.В.'!J8)</f>
        <v>3</v>
      </c>
      <c r="K41" s="2">
        <f>('Сабитова Л.В.'!K8)</f>
        <v>3</v>
      </c>
      <c r="L41" s="2">
        <f>('Сабитова Л.В.'!L8)</f>
        <v>3</v>
      </c>
      <c r="M41" s="2">
        <f>('Сабитова Л.В.'!M8)</f>
        <v>3</v>
      </c>
      <c r="N41" s="2">
        <f>('Сабитова Л.В.'!N8)</f>
        <v>3</v>
      </c>
      <c r="O41" s="2">
        <f>('Сабитова Л.В.'!O8)</f>
        <v>3</v>
      </c>
      <c r="P41" s="2">
        <f>('Сабитова Л.В.'!P8)</f>
        <v>3</v>
      </c>
      <c r="Q41" s="2">
        <f>('Сабитова Л.В.'!Q8)</f>
        <v>3</v>
      </c>
      <c r="R41" s="2">
        <f>('Сабитова Л.В.'!R8)</f>
        <v>3</v>
      </c>
      <c r="S41" s="2">
        <f>('Сабитова Л.В.'!S8)</f>
        <v>3</v>
      </c>
      <c r="T41" s="2">
        <f>('Сабитова Л.В.'!T8)</f>
        <v>3</v>
      </c>
      <c r="U41" s="2">
        <f>('Сабитова Л.В.'!U8)</f>
        <v>3</v>
      </c>
      <c r="V41" s="2">
        <f>('Сабитова Л.В.'!V8)</f>
        <v>3</v>
      </c>
      <c r="W41" s="2">
        <f>('Сабитова Л.В.'!W8)</f>
        <v>3</v>
      </c>
    </row>
    <row r="42" spans="1:23" ht="15.75" customHeight="1">
      <c r="A42" s="124" t="s">
        <v>213</v>
      </c>
      <c r="B42" s="125"/>
      <c r="C42" s="126"/>
      <c r="D42" s="52">
        <f aca="true" t="shared" si="2" ref="D42:W42">SUM(D38:D41)</f>
        <v>14</v>
      </c>
      <c r="E42" s="52">
        <f t="shared" si="2"/>
        <v>16</v>
      </c>
      <c r="F42" s="52">
        <f t="shared" si="2"/>
        <v>15</v>
      </c>
      <c r="G42" s="52">
        <f>SUM(G38:G41)</f>
        <v>18</v>
      </c>
      <c r="H42" s="52">
        <f t="shared" si="2"/>
        <v>13</v>
      </c>
      <c r="I42" s="52">
        <f t="shared" si="2"/>
        <v>16</v>
      </c>
      <c r="J42" s="52">
        <f t="shared" si="2"/>
        <v>14</v>
      </c>
      <c r="K42" s="52">
        <f t="shared" si="2"/>
        <v>14</v>
      </c>
      <c r="L42" s="52">
        <f t="shared" si="2"/>
        <v>14</v>
      </c>
      <c r="M42" s="52">
        <f t="shared" si="2"/>
        <v>14</v>
      </c>
      <c r="N42" s="52">
        <f t="shared" si="2"/>
        <v>12</v>
      </c>
      <c r="O42" s="52">
        <f t="shared" si="2"/>
        <v>14</v>
      </c>
      <c r="P42" s="52">
        <f t="shared" si="2"/>
        <v>15</v>
      </c>
      <c r="Q42" s="52">
        <f t="shared" si="2"/>
        <v>15</v>
      </c>
      <c r="R42" s="52">
        <f t="shared" si="2"/>
        <v>15</v>
      </c>
      <c r="S42" s="52">
        <f t="shared" si="2"/>
        <v>15</v>
      </c>
      <c r="T42" s="52">
        <f t="shared" si="2"/>
        <v>15</v>
      </c>
      <c r="U42" s="52">
        <f t="shared" si="2"/>
        <v>14</v>
      </c>
      <c r="V42" s="52">
        <f t="shared" si="2"/>
        <v>14</v>
      </c>
      <c r="W42" s="52">
        <f t="shared" si="2"/>
        <v>14</v>
      </c>
    </row>
    <row r="43" spans="1:23" ht="42.75" customHeight="1">
      <c r="A43" s="132" t="s">
        <v>356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1:23" ht="30" customHeight="1">
      <c r="A44" s="41" t="s">
        <v>72</v>
      </c>
      <c r="B44" s="42" t="s">
        <v>271</v>
      </c>
      <c r="C44" s="43" t="s">
        <v>74</v>
      </c>
      <c r="D44" s="44">
        <f>'Михарева И.А.'!D5</f>
        <v>2</v>
      </c>
      <c r="E44" s="44">
        <f>'Михарева И.А.'!E5</f>
        <v>3</v>
      </c>
      <c r="F44" s="44">
        <f>'Михарева И.А.'!F5</f>
        <v>1</v>
      </c>
      <c r="G44" s="44">
        <f>'Михарева И.А.'!G5</f>
        <v>3</v>
      </c>
      <c r="H44" s="44">
        <f>'Михарева И.А.'!H5</f>
        <v>3</v>
      </c>
      <c r="I44" s="44">
        <f>'Михарева И.А.'!I5</f>
        <v>3</v>
      </c>
      <c r="J44" s="44">
        <f>'Михарева И.А.'!J5</f>
        <v>1</v>
      </c>
      <c r="K44" s="44">
        <f>'Михарева И.А.'!K5</f>
        <v>2</v>
      </c>
      <c r="L44" s="44">
        <f>'Михарева И.А.'!L5</f>
        <v>2</v>
      </c>
      <c r="M44" s="44">
        <f>'Михарева И.А.'!M5</f>
        <v>2</v>
      </c>
      <c r="N44" s="44">
        <f>'Михарева И.А.'!N5</f>
        <v>2</v>
      </c>
      <c r="O44" s="44">
        <f>'Михарева И.А.'!O5</f>
        <v>2</v>
      </c>
      <c r="P44" s="44">
        <f>'Михарева И.А.'!P5</f>
        <v>2</v>
      </c>
      <c r="Q44" s="44">
        <f>'Михарева И.А.'!Q5</f>
        <v>1</v>
      </c>
      <c r="R44" s="44">
        <f>'Михарева И.А.'!R5</f>
        <v>1</v>
      </c>
      <c r="S44" s="44">
        <f>'Михарева И.А.'!S5</f>
        <v>2</v>
      </c>
      <c r="T44" s="44">
        <f>'Михарева И.А.'!T5</f>
        <v>2</v>
      </c>
      <c r="U44" s="44">
        <f>'Михарева И.А.'!U5</f>
        <v>2</v>
      </c>
      <c r="V44" s="44">
        <f>'Михарева И.А.'!V5</f>
        <v>2</v>
      </c>
      <c r="W44" s="44">
        <f>'Михарева И.А.'!W5</f>
        <v>2</v>
      </c>
    </row>
    <row r="45" spans="1:23" ht="45" customHeight="1">
      <c r="A45" s="12" t="s">
        <v>73</v>
      </c>
      <c r="B45" s="4" t="s">
        <v>309</v>
      </c>
      <c r="C45" s="11" t="s">
        <v>74</v>
      </c>
      <c r="D45" s="44">
        <f>'Михарева И.А.'!D6</f>
        <v>3</v>
      </c>
      <c r="E45" s="44">
        <f>'Михарева И.А.'!E6</f>
        <v>3</v>
      </c>
      <c r="F45" s="44">
        <f>'Михарева И.А.'!F6</f>
        <v>3</v>
      </c>
      <c r="G45" s="44">
        <f>'Михарева И.А.'!G6</f>
        <v>3</v>
      </c>
      <c r="H45" s="44">
        <f>'Михарева И.А.'!H6</f>
        <v>3</v>
      </c>
      <c r="I45" s="44">
        <f>'Михарева И.А.'!I6</f>
        <v>3</v>
      </c>
      <c r="J45" s="44">
        <f>'Михарева И.А.'!J6</f>
        <v>3</v>
      </c>
      <c r="K45" s="44">
        <f>'Михарева И.А.'!K6</f>
        <v>3</v>
      </c>
      <c r="L45" s="44">
        <f>'Михарева И.А.'!L6</f>
        <v>3</v>
      </c>
      <c r="M45" s="44">
        <f>'Михарева И.А.'!M6</f>
        <v>3</v>
      </c>
      <c r="N45" s="44">
        <f>'Михарева И.А.'!N6</f>
        <v>3</v>
      </c>
      <c r="O45" s="44">
        <f>'Михарева И.А.'!O6</f>
        <v>3</v>
      </c>
      <c r="P45" s="44">
        <f>'Михарева И.А.'!P6</f>
        <v>3</v>
      </c>
      <c r="Q45" s="44">
        <f>'Михарева И.А.'!Q6</f>
        <v>3</v>
      </c>
      <c r="R45" s="44">
        <f>'Михарева И.А.'!R6</f>
        <v>3</v>
      </c>
      <c r="S45" s="44">
        <f>'Михарева И.А.'!S6</f>
        <v>3</v>
      </c>
      <c r="T45" s="44">
        <f>'Михарева И.А.'!T6</f>
        <v>3</v>
      </c>
      <c r="U45" s="44">
        <f>'Михарева И.А.'!U6</f>
        <v>3</v>
      </c>
      <c r="V45" s="44">
        <f>'Михарева И.А.'!V6</f>
        <v>3</v>
      </c>
      <c r="W45" s="44">
        <f>'Михарева И.А.'!W6</f>
        <v>3</v>
      </c>
    </row>
    <row r="46" spans="1:23" ht="30" customHeight="1">
      <c r="A46" s="10" t="s">
        <v>75</v>
      </c>
      <c r="B46" s="4" t="s">
        <v>76</v>
      </c>
      <c r="C46" s="11" t="s">
        <v>74</v>
      </c>
      <c r="D46" s="44">
        <f>'Михарева И.А.'!D7</f>
        <v>3</v>
      </c>
      <c r="E46" s="44">
        <f>'Михарева И.А.'!E7</f>
        <v>2</v>
      </c>
      <c r="F46" s="44">
        <f>'Михарева И.А.'!F7</f>
        <v>3</v>
      </c>
      <c r="G46" s="44">
        <f>'Михарева И.А.'!G7</f>
        <v>3</v>
      </c>
      <c r="H46" s="44">
        <f>'Михарева И.А.'!H7</f>
        <v>3</v>
      </c>
      <c r="I46" s="44">
        <f>'Михарева И.А.'!I7</f>
        <v>3</v>
      </c>
      <c r="J46" s="44">
        <f>'Михарева И.А.'!J7</f>
        <v>1</v>
      </c>
      <c r="K46" s="44">
        <f>'Михарева И.А.'!K7</f>
        <v>1</v>
      </c>
      <c r="L46" s="44">
        <f>'Михарева И.А.'!L7</f>
        <v>2</v>
      </c>
      <c r="M46" s="44">
        <f>'Михарева И.А.'!M7</f>
        <v>1</v>
      </c>
      <c r="N46" s="44">
        <f>'Михарева И.А.'!N7</f>
        <v>2</v>
      </c>
      <c r="O46" s="44">
        <f>'Михарева И.А.'!O7</f>
        <v>1</v>
      </c>
      <c r="P46" s="44">
        <f>'Михарева И.А.'!P7</f>
        <v>1</v>
      </c>
      <c r="Q46" s="44">
        <f>'Михарева И.А.'!Q7</f>
        <v>1</v>
      </c>
      <c r="R46" s="44">
        <f>'Михарева И.А.'!R7</f>
        <v>2</v>
      </c>
      <c r="S46" s="44">
        <f>'Михарева И.А.'!S7</f>
        <v>1</v>
      </c>
      <c r="T46" s="44">
        <f>'Михарева И.А.'!T7</f>
        <v>2</v>
      </c>
      <c r="U46" s="44">
        <f>'Михарева И.А.'!U7</f>
        <v>1</v>
      </c>
      <c r="V46" s="44">
        <f>'Михарева И.А.'!V7</f>
        <v>1</v>
      </c>
      <c r="W46" s="44">
        <f>'Михарева И.А.'!W7</f>
        <v>1</v>
      </c>
    </row>
    <row r="47" spans="1:23" ht="15.75" customHeight="1">
      <c r="A47" s="124" t="s">
        <v>213</v>
      </c>
      <c r="B47" s="125"/>
      <c r="C47" s="126"/>
      <c r="D47" s="52">
        <f aca="true" t="shared" si="3" ref="D47:W47">SUM(D44:D46)</f>
        <v>8</v>
      </c>
      <c r="E47" s="52">
        <f t="shared" si="3"/>
        <v>8</v>
      </c>
      <c r="F47" s="52">
        <f t="shared" si="3"/>
        <v>7</v>
      </c>
      <c r="G47" s="52">
        <f>SUM(G44:G46)</f>
        <v>9</v>
      </c>
      <c r="H47" s="52">
        <f t="shared" si="3"/>
        <v>9</v>
      </c>
      <c r="I47" s="52">
        <f t="shared" si="3"/>
        <v>9</v>
      </c>
      <c r="J47" s="52">
        <f t="shared" si="3"/>
        <v>5</v>
      </c>
      <c r="K47" s="52">
        <f t="shared" si="3"/>
        <v>6</v>
      </c>
      <c r="L47" s="52">
        <f t="shared" si="3"/>
        <v>7</v>
      </c>
      <c r="M47" s="52">
        <f t="shared" si="3"/>
        <v>6</v>
      </c>
      <c r="N47" s="52">
        <f t="shared" si="3"/>
        <v>7</v>
      </c>
      <c r="O47" s="52">
        <f t="shared" si="3"/>
        <v>6</v>
      </c>
      <c r="P47" s="52">
        <f t="shared" si="3"/>
        <v>6</v>
      </c>
      <c r="Q47" s="52">
        <f t="shared" si="3"/>
        <v>5</v>
      </c>
      <c r="R47" s="52">
        <f t="shared" si="3"/>
        <v>6</v>
      </c>
      <c r="S47" s="52">
        <f t="shared" si="3"/>
        <v>6</v>
      </c>
      <c r="T47" s="52">
        <f t="shared" si="3"/>
        <v>7</v>
      </c>
      <c r="U47" s="52">
        <f t="shared" si="3"/>
        <v>6</v>
      </c>
      <c r="V47" s="52">
        <f t="shared" si="3"/>
        <v>6</v>
      </c>
      <c r="W47" s="52">
        <f t="shared" si="3"/>
        <v>6</v>
      </c>
    </row>
    <row r="48" spans="1:23" ht="30" customHeight="1">
      <c r="A48" s="132" t="s">
        <v>348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</row>
    <row r="49" spans="1:23" ht="111.75" customHeight="1">
      <c r="A49" s="42" t="s">
        <v>78</v>
      </c>
      <c r="B49" s="42" t="s">
        <v>305</v>
      </c>
      <c r="C49" s="54" t="s">
        <v>74</v>
      </c>
      <c r="D49" s="69">
        <f>'Гурина Е.П.'!D5</f>
        <v>3</v>
      </c>
      <c r="E49" s="69">
        <f>'Гурина Е.П.'!E5</f>
        <v>3</v>
      </c>
      <c r="F49" s="69">
        <f>'Гурина Е.П.'!F5</f>
        <v>3</v>
      </c>
      <c r="G49" s="69">
        <f>'Гурина Е.П.'!G5</f>
        <v>3</v>
      </c>
      <c r="H49" s="69">
        <f>'Гурина Е.П.'!H5</f>
        <v>3</v>
      </c>
      <c r="I49" s="69">
        <f>'Гурина Е.П.'!I5</f>
        <v>3</v>
      </c>
      <c r="J49" s="69">
        <f>'Гурина Е.П.'!J5</f>
        <v>2</v>
      </c>
      <c r="K49" s="69">
        <f>'Гурина Е.П.'!K5</f>
        <v>3</v>
      </c>
      <c r="L49" s="69">
        <f>'Гурина Е.П.'!L5</f>
        <v>3</v>
      </c>
      <c r="M49" s="69">
        <f>'Гурина Е.П.'!M5</f>
        <v>3</v>
      </c>
      <c r="N49" s="69">
        <f>'Гурина Е.П.'!N5</f>
        <v>2</v>
      </c>
      <c r="O49" s="69">
        <f>'Гурина Е.П.'!O5</f>
        <v>2</v>
      </c>
      <c r="P49" s="69">
        <f>'Гурина Е.П.'!P5</f>
        <v>2</v>
      </c>
      <c r="Q49" s="69">
        <f>'Гурина Е.П.'!Q5</f>
        <v>2</v>
      </c>
      <c r="R49" s="69">
        <f>'Гурина Е.П.'!R5</f>
        <v>3</v>
      </c>
      <c r="S49" s="69">
        <f>'Гурина Е.П.'!S5</f>
        <v>2</v>
      </c>
      <c r="T49" s="69">
        <f>'Гурина Е.П.'!T5</f>
        <v>3</v>
      </c>
      <c r="U49" s="69">
        <f>'Гурина Е.П.'!U5</f>
        <v>3</v>
      </c>
      <c r="V49" s="69">
        <f>'Гурина Е.П.'!V5</f>
        <v>1</v>
      </c>
      <c r="W49" s="69">
        <f>'Гурина Е.П.'!W5</f>
        <v>2</v>
      </c>
    </row>
    <row r="50" spans="1:23" ht="60" customHeight="1">
      <c r="A50" s="4" t="s">
        <v>79</v>
      </c>
      <c r="B50" s="4" t="s">
        <v>80</v>
      </c>
      <c r="C50" s="45" t="s">
        <v>310</v>
      </c>
      <c r="D50" s="51">
        <f>IF(AND(('Гурина Е.П.'!D6&lt;=49),('Гурина Е.П.'!D6&gt;0)),1,IF(AND(('Гурина Е.П.'!D6&gt;=50),('Гурина Е.П.'!D6&lt;=70)),2,IF(AND(('Гурина Е.П.'!D6&gt;=71),('Гурина Е.П.'!D6&lt;=100)),5,0)))</f>
        <v>2</v>
      </c>
      <c r="E50" s="51">
        <f>IF(AND(('Гурина Е.П.'!E6&lt;=49),('Гурина Е.П.'!E6&gt;0)),1,IF(AND(('Гурина Е.П.'!E6&gt;=50),('Гурина Е.П.'!E6&lt;=70)),2,IF(AND(('Гурина Е.П.'!E6&gt;=71),('Гурина Е.П.'!E6&lt;=100)),5,0)))</f>
        <v>2</v>
      </c>
      <c r="F50" s="51">
        <f>IF(AND(('Гурина Е.П.'!F6&lt;=49),('Гурина Е.П.'!F6&gt;0)),1,IF(AND(('Гурина Е.П.'!F6&gt;=50),('Гурина Е.П.'!F6&lt;=70)),2,IF(AND(('Гурина Е.П.'!F6&gt;=71),('Гурина Е.П.'!F6&lt;=100)),5,0)))</f>
        <v>2</v>
      </c>
      <c r="G50" s="51">
        <f>IF(AND(('Гурина Е.П.'!G6&lt;=49),('Гурина Е.П.'!G6&gt;0)),1,IF(AND(('Гурина Е.П.'!G6&gt;=50),('Гурина Е.П.'!G6&lt;=70)),2,IF(AND(('Гурина Е.П.'!G6&gt;=71),('Гурина Е.П.'!G6&lt;=100)),5,0)))</f>
        <v>2</v>
      </c>
      <c r="H50" s="51">
        <f>IF(AND(('Гурина Е.П.'!H6&lt;=49),('Гурина Е.П.'!H6&gt;0)),1,IF(AND(('Гурина Е.П.'!H6&gt;=50),('Гурина Е.П.'!H6&lt;=70)),2,IF(AND(('Гурина Е.П.'!H6&gt;=71),('Гурина Е.П.'!H6&lt;=100)),5,0)))</f>
        <v>2</v>
      </c>
      <c r="I50" s="51">
        <f>IF(AND(('Гурина Е.П.'!I6&lt;=49),('Гурина Е.П.'!I6&gt;0)),1,IF(AND(('Гурина Е.П.'!I6&gt;=50),('Гурина Е.П.'!I6&lt;=70)),2,IF(AND(('Гурина Е.П.'!I6&gt;=71),('Гурина Е.П.'!I6&lt;=100)),5,0)))</f>
        <v>2</v>
      </c>
      <c r="J50" s="51">
        <f>IF(AND(('Гурина Е.П.'!J6&lt;=49),('Гурина Е.П.'!J6&gt;0)),1,IF(AND(('Гурина Е.П.'!J6&gt;=50),('Гурина Е.П.'!J6&lt;=70)),2,IF(AND(('Гурина Е.П.'!J6&gt;=71),('Гурина Е.П.'!J6&lt;=100)),5,0)))</f>
        <v>1</v>
      </c>
      <c r="K50" s="51">
        <f>IF(AND(('Гурина Е.П.'!K6&lt;=49),('Гурина Е.П.'!K6&gt;0)),1,IF(AND(('Гурина Е.П.'!K6&gt;=50),('Гурина Е.П.'!K6&lt;=70)),2,IF(AND(('Гурина Е.П.'!K6&gt;=71),('Гурина Е.П.'!K6&lt;=100)),5,0)))</f>
        <v>1</v>
      </c>
      <c r="L50" s="51">
        <f>IF(AND(('Гурина Е.П.'!L6&lt;=49),('Гурина Е.П.'!L6&gt;0)),1,IF(AND(('Гурина Е.П.'!L6&gt;=50),('Гурина Е.П.'!L6&lt;=70)),2,IF(AND(('Гурина Е.П.'!L6&gt;=71),('Гурина Е.П.'!L6&lt;=100)),5,0)))</f>
        <v>2</v>
      </c>
      <c r="M50" s="51">
        <f>IF(AND(('Гурина Е.П.'!M6&lt;=49),('Гурина Е.П.'!M6&gt;0)),1,IF(AND(('Гурина Е.П.'!M6&gt;=50),('Гурина Е.П.'!M6&lt;=70)),2,IF(AND(('Гурина Е.П.'!M6&gt;=71),('Гурина Е.П.'!M6&lt;=100)),5,0)))</f>
        <v>2</v>
      </c>
      <c r="N50" s="51">
        <f>IF(AND(('Гурина Е.П.'!N6&lt;=49),('Гурина Е.П.'!N6&gt;0)),1,IF(AND(('Гурина Е.П.'!N6&gt;=50),('Гурина Е.П.'!N6&lt;=70)),2,IF(AND(('Гурина Е.П.'!N6&gt;=71),('Гурина Е.П.'!N6&lt;=100)),5,0)))</f>
        <v>1</v>
      </c>
      <c r="O50" s="51">
        <f>IF(AND(('Гурина Е.П.'!O6&lt;=49),('Гурина Е.П.'!O6&gt;0)),1,IF(AND(('Гурина Е.П.'!O6&gt;=50),('Гурина Е.П.'!O6&lt;=70)),2,IF(AND(('Гурина Е.П.'!O6&gt;=71),('Гурина Е.П.'!O6&lt;=100)),5,0)))</f>
        <v>1</v>
      </c>
      <c r="P50" s="51">
        <f>IF(AND(('Гурина Е.П.'!P6&lt;=49),('Гурина Е.П.'!P6&gt;0)),1,IF(AND(('Гурина Е.П.'!P6&gt;=50),('Гурина Е.П.'!P6&lt;=70)),2,IF(AND(('Гурина Е.П.'!P6&gt;=71),('Гурина Е.П.'!P6&lt;=100)),5,0)))</f>
        <v>1</v>
      </c>
      <c r="Q50" s="51">
        <f>IF(AND(('Гурина Е.П.'!Q6&lt;=49),('Гурина Е.П.'!Q6&gt;0)),1,IF(AND(('Гурина Е.П.'!Q6&gt;=50),('Гурина Е.П.'!Q6&lt;=70)),2,IF(AND(('Гурина Е.П.'!Q6&gt;=71),('Гурина Е.П.'!Q6&lt;=100)),5,0)))</f>
        <v>1</v>
      </c>
      <c r="R50" s="51">
        <f>IF(AND(('Гурина Е.П.'!R6&lt;=49),('Гурина Е.П.'!R6&gt;0)),1,IF(AND(('Гурина Е.П.'!R6&gt;=50),('Гурина Е.П.'!R6&lt;=70)),2,IF(AND(('Гурина Е.П.'!R6&gt;=71),('Гурина Е.П.'!R6&lt;=100)),5,0)))</f>
        <v>2</v>
      </c>
      <c r="S50" s="51">
        <f>IF(AND(('Гурина Е.П.'!S6&lt;=49),('Гурина Е.П.'!S6&gt;0)),1,IF(AND(('Гурина Е.П.'!S6&gt;=50),('Гурина Е.П.'!S6&lt;=70)),2,IF(AND(('Гурина Е.П.'!S6&gt;=71),('Гурина Е.П.'!S6&lt;=100)),5,0)))</f>
        <v>1</v>
      </c>
      <c r="T50" s="51">
        <f>IF(AND(('Гурина Е.П.'!T6&lt;=49),('Гурина Е.П.'!T6&gt;0)),1,IF(AND(('Гурина Е.П.'!T6&gt;=50),('Гурина Е.П.'!T6&lt;=70)),2,IF(AND(('Гурина Е.П.'!T6&gt;=71),('Гурина Е.П.'!T6&lt;=100)),5,0)))</f>
        <v>1</v>
      </c>
      <c r="U50" s="51">
        <f>IF(AND(('Гурина Е.П.'!U6&lt;=49),('Гурина Е.П.'!U6&gt;0)),1,IF(AND(('Гурина Е.П.'!U6&gt;=50),('Гурина Е.П.'!U6&lt;=70)),2,IF(AND(('Гурина Е.П.'!U6&gt;=71),('Гурина Е.П.'!U6&lt;=100)),5,0)))</f>
        <v>1</v>
      </c>
      <c r="V50" s="51">
        <f>IF(AND(('Гурина Е.П.'!V6&lt;=49),('Гурина Е.П.'!V6&gt;0)),1,IF(AND(('Гурина Е.П.'!V6&gt;=50),('Гурина Е.П.'!V6&lt;=70)),2,IF(AND(('Гурина Е.П.'!V6&gt;=71),('Гурина Е.П.'!V6&lt;=100)),5,0)))</f>
        <v>1</v>
      </c>
      <c r="W50" s="51">
        <f>IF(AND(('Гурина Е.П.'!W6&lt;=49),('Гурина Е.П.'!W6&gt;0)),1,IF(AND(('Гурина Е.П.'!W6&gt;=50),('Гурина Е.П.'!W6&lt;=70)),2,IF(AND(('Гурина Е.П.'!W6&gt;=71),('Гурина Е.П.'!W6&lt;=100)),5,0)))</f>
        <v>1</v>
      </c>
    </row>
    <row r="51" spans="1:23" ht="60" customHeight="1">
      <c r="A51" s="4" t="s">
        <v>81</v>
      </c>
      <c r="B51" s="4" t="s">
        <v>82</v>
      </c>
      <c r="C51" s="45" t="s">
        <v>311</v>
      </c>
      <c r="D51" s="51">
        <f>IF(AND(('Гурина Е.П.'!D7&lt;=80)),0,IF(AND(('Гурина Е.П.'!D7&gt;=81),('Гурина Е.П.'!D7&lt;=90)),3,IF(AND(('Гурина Е.П.'!D7&gt;=91),('Гурина Е.П.'!D7&lt;=100)),5,0)))</f>
        <v>3</v>
      </c>
      <c r="E51" s="51">
        <f>IF(AND(('Гурина Е.П.'!E7&lt;=80)),0,IF(AND(('Гурина Е.П.'!E7&gt;=81),('Гурина Е.П.'!E7&lt;=90)),3,IF(AND(('Гурина Е.П.'!E7&gt;=91),('Гурина Е.П.'!E7&lt;=100)),5,0)))</f>
        <v>3</v>
      </c>
      <c r="F51" s="51">
        <f>IF(AND(('Гурина Е.П.'!F7&lt;=80)),0,IF(AND(('Гурина Е.П.'!F7&gt;=81),('Гурина Е.П.'!F7&lt;=90)),3,IF(AND(('Гурина Е.П.'!F7&gt;=91),('Гурина Е.П.'!F7&lt;=100)),5,0)))</f>
        <v>3</v>
      </c>
      <c r="G51" s="51">
        <f>IF(AND(('Гурина Е.П.'!G7&lt;=80)),0,IF(AND(('Гурина Е.П.'!G7&gt;=81),('Гурина Е.П.'!G7&lt;=90)),3,IF(AND(('Гурина Е.П.'!G7&gt;=91),('Гурина Е.П.'!G7&lt;=100)),5,0)))</f>
        <v>3</v>
      </c>
      <c r="H51" s="51">
        <f>IF(AND(('Гурина Е.П.'!H7&lt;=80)),0,IF(AND(('Гурина Е.П.'!H7&gt;=81),('Гурина Е.П.'!H7&lt;=90)),3,IF(AND(('Гурина Е.П.'!H7&gt;=91),('Гурина Е.П.'!H7&lt;=100)),5,0)))</f>
        <v>3</v>
      </c>
      <c r="I51" s="51">
        <f>IF(AND(('Гурина Е.П.'!I7&lt;=80)),0,IF(AND(('Гурина Е.П.'!I7&gt;=81),('Гурина Е.П.'!I7&lt;=90)),3,IF(AND(('Гурина Е.П.'!I7&gt;=91),('Гурина Е.П.'!I7&lt;=100)),5,0)))</f>
        <v>3</v>
      </c>
      <c r="J51" s="51">
        <f>IF(AND(('Гурина Е.П.'!J7&lt;=80)),0,IF(AND(('Гурина Е.П.'!J7&gt;=81),('Гурина Е.П.'!J7&lt;=90)),3,IF(AND(('Гурина Е.П.'!J7&gt;=91),('Гурина Е.П.'!J7&lt;=100)),5,0)))</f>
        <v>3</v>
      </c>
      <c r="K51" s="51">
        <f>IF(AND(('Гурина Е.П.'!K7&lt;=80)),0,IF(AND(('Гурина Е.П.'!K7&gt;=81),('Гурина Е.П.'!K7&lt;=90)),3,IF(AND(('Гурина Е.П.'!K7&gt;=91),('Гурина Е.П.'!K7&lt;=100)),5,0)))</f>
        <v>3</v>
      </c>
      <c r="L51" s="51">
        <f>IF(AND(('Гурина Е.П.'!L7&lt;=80)),0,IF(AND(('Гурина Е.П.'!L7&gt;=81),('Гурина Е.П.'!L7&lt;=90)),3,IF(AND(('Гурина Е.П.'!L7&gt;=91),('Гурина Е.П.'!L7&lt;=100)),5,0)))</f>
        <v>3</v>
      </c>
      <c r="M51" s="51">
        <f>IF(AND(('Гурина Е.П.'!M7&lt;=80)),0,IF(AND(('Гурина Е.П.'!M7&gt;=81),('Гурина Е.П.'!M7&lt;=90)),3,IF(AND(('Гурина Е.П.'!M7&gt;=91),('Гурина Е.П.'!M7&lt;=100)),5,0)))</f>
        <v>3</v>
      </c>
      <c r="N51" s="51">
        <f>IF(AND(('Гурина Е.П.'!N7&lt;=80)),0,IF(AND(('Гурина Е.П.'!N7&gt;=81),('Гурина Е.П.'!N7&lt;=90)),3,IF(AND(('Гурина Е.П.'!N7&gt;=91),('Гурина Е.П.'!N7&lt;=100)),5,0)))</f>
        <v>3</v>
      </c>
      <c r="O51" s="51">
        <f>IF(AND(('Гурина Е.П.'!O7&lt;=80)),0,IF(AND(('Гурина Е.П.'!O7&gt;=81),('Гурина Е.П.'!O7&lt;=90)),3,IF(AND(('Гурина Е.П.'!O7&gt;=91),('Гурина Е.П.'!O7&lt;=100)),5,0)))</f>
        <v>3</v>
      </c>
      <c r="P51" s="51">
        <f>IF(AND(('Гурина Е.П.'!P7&lt;=80)),0,IF(AND(('Гурина Е.П.'!P7&gt;=81),('Гурина Е.П.'!P7&lt;=90)),3,IF(AND(('Гурина Е.П.'!P7&gt;=91),('Гурина Е.П.'!P7&lt;=100)),5,0)))</f>
        <v>3</v>
      </c>
      <c r="Q51" s="51">
        <f>IF(AND(('Гурина Е.П.'!Q7&lt;=80)),0,IF(AND(('Гурина Е.П.'!Q7&gt;=81),('Гурина Е.П.'!Q7&lt;=90)),3,IF(AND(('Гурина Е.П.'!Q7&gt;=91),('Гурина Е.П.'!Q7&lt;=100)),5,0)))</f>
        <v>3</v>
      </c>
      <c r="R51" s="51">
        <f>IF(AND(('Гурина Е.П.'!R7&lt;=80)),0,IF(AND(('Гурина Е.П.'!R7&gt;=81),('Гурина Е.П.'!R7&lt;=90)),3,IF(AND(('Гурина Е.П.'!R7&gt;=91),('Гурина Е.П.'!R7&lt;=100)),5,0)))</f>
        <v>3</v>
      </c>
      <c r="S51" s="51">
        <f>IF(AND(('Гурина Е.П.'!S7&lt;=80)),0,IF(AND(('Гурина Е.П.'!S7&gt;=81),('Гурина Е.П.'!S7&lt;=90)),3,IF(AND(('Гурина Е.П.'!S7&gt;=91),('Гурина Е.П.'!S7&lt;=100)),5,0)))</f>
        <v>3</v>
      </c>
      <c r="T51" s="51">
        <f>IF(AND(('Гурина Е.П.'!T7&lt;=80)),0,IF(AND(('Гурина Е.П.'!T7&gt;=81),('Гурина Е.П.'!T7&lt;=90)),3,IF(AND(('Гурина Е.П.'!T7&gt;=91),('Гурина Е.П.'!T7&lt;=100)),5,0)))</f>
        <v>3</v>
      </c>
      <c r="U51" s="51">
        <f>IF(AND(('Гурина Е.П.'!U7&lt;=80)),0,IF(AND(('Гурина Е.П.'!U7&gt;=81),('Гурина Е.П.'!U7&lt;=90)),3,IF(AND(('Гурина Е.П.'!U7&gt;=91),('Гурина Е.П.'!U7&lt;=100)),5,0)))</f>
        <v>3</v>
      </c>
      <c r="V51" s="51">
        <f>IF(AND(('Гурина Е.П.'!V7&lt;=80)),0,IF(AND(('Гурина Е.П.'!V7&gt;=81),('Гурина Е.П.'!V7&lt;=90)),3,IF(AND(('Гурина Е.П.'!V7&gt;=91),('Гурина Е.П.'!V7&lt;=100)),5,0)))</f>
        <v>3</v>
      </c>
      <c r="W51" s="51">
        <f>IF(AND(('Гурина Е.П.'!W7&lt;=80)),0,IF(AND(('Гурина Е.П.'!W7&gt;=81),('Гурина Е.П.'!W7&lt;=90)),3,IF(AND(('Гурина Е.П.'!W7&gt;=91),('Гурина Е.П.'!W7&lt;=100)),5,0)))</f>
        <v>3</v>
      </c>
    </row>
    <row r="52" spans="1:23" ht="95.25" customHeight="1">
      <c r="A52" s="4" t="s">
        <v>83</v>
      </c>
      <c r="B52" s="4" t="s">
        <v>84</v>
      </c>
      <c r="C52" s="45" t="s">
        <v>74</v>
      </c>
      <c r="D52" s="69">
        <f>'Гурина Е.П.'!D8</f>
        <v>1</v>
      </c>
      <c r="E52" s="69">
        <f>'Гурина Е.П.'!E8</f>
        <v>1</v>
      </c>
      <c r="F52" s="69">
        <f>'Гурина Е.П.'!F8</f>
        <v>1</v>
      </c>
      <c r="G52" s="69">
        <f>'Гурина Е.П.'!G8</f>
        <v>1</v>
      </c>
      <c r="H52" s="69">
        <f>'Гурина Е.П.'!H8</f>
        <v>1</v>
      </c>
      <c r="I52" s="69">
        <f>'Гурина Е.П.'!I8</f>
        <v>1</v>
      </c>
      <c r="J52" s="69">
        <f>'Гурина Е.П.'!J8</f>
        <v>1</v>
      </c>
      <c r="K52" s="69">
        <f>'Гурина Е.П.'!K8</f>
        <v>1</v>
      </c>
      <c r="L52" s="69">
        <f>'Гурина Е.П.'!L8</f>
        <v>1</v>
      </c>
      <c r="M52" s="69">
        <f>'Гурина Е.П.'!M8</f>
        <v>1</v>
      </c>
      <c r="N52" s="69">
        <f>'Гурина Е.П.'!N8</f>
        <v>1</v>
      </c>
      <c r="O52" s="69">
        <f>'Гурина Е.П.'!O8</f>
        <v>1</v>
      </c>
      <c r="P52" s="69">
        <f>'Гурина Е.П.'!P8</f>
        <v>1</v>
      </c>
      <c r="Q52" s="69">
        <f>'Гурина Е.П.'!Q8</f>
        <v>1</v>
      </c>
      <c r="R52" s="69">
        <f>'Гурина Е.П.'!R8</f>
        <v>1</v>
      </c>
      <c r="S52" s="69">
        <f>'Гурина Е.П.'!S8</f>
        <v>1</v>
      </c>
      <c r="T52" s="69">
        <f>'Гурина Е.П.'!T8</f>
        <v>1</v>
      </c>
      <c r="U52" s="69">
        <f>'Гурина Е.П.'!U8</f>
        <v>1</v>
      </c>
      <c r="V52" s="69">
        <f>'Гурина Е.П.'!V8</f>
        <v>1</v>
      </c>
      <c r="W52" s="69">
        <f>'Гурина Е.П.'!W8</f>
        <v>1</v>
      </c>
    </row>
    <row r="53" spans="1:23" ht="99.75" customHeight="1">
      <c r="A53" s="4" t="s">
        <v>85</v>
      </c>
      <c r="B53" s="4" t="s">
        <v>86</v>
      </c>
      <c r="C53" s="45" t="s">
        <v>87</v>
      </c>
      <c r="D53" s="69">
        <f>'Гурина Е.П.'!D9</f>
        <v>3</v>
      </c>
      <c r="E53" s="69">
        <f>'Гурина Е.П.'!E9</f>
        <v>3</v>
      </c>
      <c r="F53" s="69">
        <f>'Гурина Е.П.'!F9</f>
        <v>3</v>
      </c>
      <c r="G53" s="69">
        <f>'Гурина Е.П.'!G9</f>
        <v>3</v>
      </c>
      <c r="H53" s="69">
        <f>'Гурина Е.П.'!H9</f>
        <v>3</v>
      </c>
      <c r="I53" s="69">
        <f>'Гурина Е.П.'!I9</f>
        <v>3</v>
      </c>
      <c r="J53" s="69">
        <f>'Гурина Е.П.'!J9</f>
        <v>5</v>
      </c>
      <c r="K53" s="69">
        <f>'Гурина Е.П.'!K9</f>
        <v>5</v>
      </c>
      <c r="L53" s="69">
        <f>'Гурина Е.П.'!L9</f>
        <v>5</v>
      </c>
      <c r="M53" s="69">
        <f>'Гурина Е.П.'!M9</f>
        <v>5</v>
      </c>
      <c r="N53" s="69">
        <f>'Гурина Е.П.'!N9</f>
        <v>5</v>
      </c>
      <c r="O53" s="69">
        <f>'Гурина Е.П.'!O9</f>
        <v>5</v>
      </c>
      <c r="P53" s="69">
        <f>'Гурина Е.П.'!P9</f>
        <v>5</v>
      </c>
      <c r="Q53" s="69">
        <f>'Гурина Е.П.'!Q9</f>
        <v>5</v>
      </c>
      <c r="R53" s="69">
        <f>'Гурина Е.П.'!R9</f>
        <v>5</v>
      </c>
      <c r="S53" s="69">
        <f>'Гурина Е.П.'!S9</f>
        <v>5</v>
      </c>
      <c r="T53" s="69">
        <f>'Гурина Е.П.'!T9</f>
        <v>5</v>
      </c>
      <c r="U53" s="69">
        <f>'Гурина Е.П.'!U9</f>
        <v>5</v>
      </c>
      <c r="V53" s="69">
        <f>'Гурина Е.П.'!V9</f>
        <v>5</v>
      </c>
      <c r="W53" s="69">
        <f>'Гурина Е.П.'!W9</f>
        <v>5</v>
      </c>
    </row>
    <row r="54" spans="1:23" ht="75" customHeight="1">
      <c r="A54" s="4" t="s">
        <v>88</v>
      </c>
      <c r="B54" s="4" t="s">
        <v>89</v>
      </c>
      <c r="C54" s="45" t="s">
        <v>312</v>
      </c>
      <c r="D54" s="69">
        <f>'Гурина Е.П.'!D10</f>
        <v>10</v>
      </c>
      <c r="E54" s="69">
        <f>'Гурина Е.П.'!E10</f>
        <v>10</v>
      </c>
      <c r="F54" s="69">
        <f>'Гурина Е.П.'!F10</f>
        <v>10</v>
      </c>
      <c r="G54" s="69">
        <f>'Гурина Е.П.'!G10</f>
        <v>10</v>
      </c>
      <c r="H54" s="69">
        <f>'Гурина Е.П.'!H10</f>
        <v>10</v>
      </c>
      <c r="I54" s="69">
        <f>'Гурина Е.П.'!I10</f>
        <v>10</v>
      </c>
      <c r="J54" s="69">
        <f>'Гурина Е.П.'!J10</f>
        <v>8</v>
      </c>
      <c r="K54" s="69">
        <f>'Гурина Е.П.'!K10</f>
        <v>8</v>
      </c>
      <c r="L54" s="69">
        <f>'Гурина Е.П.'!L10</f>
        <v>8</v>
      </c>
      <c r="M54" s="69">
        <f>'Гурина Е.П.'!M10</f>
        <v>7</v>
      </c>
      <c r="N54" s="69">
        <f>'Гурина Е.П.'!N10</f>
        <v>7</v>
      </c>
      <c r="O54" s="69">
        <f>'Гурина Е.П.'!O10</f>
        <v>10</v>
      </c>
      <c r="P54" s="69">
        <f>'Гурина Е.П.'!P10</f>
        <v>8</v>
      </c>
      <c r="Q54" s="69">
        <f>'Гурина Е.П.'!Q10</f>
        <v>7</v>
      </c>
      <c r="R54" s="69">
        <f>'Гурина Е.П.'!R10</f>
        <v>10</v>
      </c>
      <c r="S54" s="69">
        <f>'Гурина Е.П.'!S10</f>
        <v>7</v>
      </c>
      <c r="T54" s="69">
        <f>'Гурина Е.П.'!T10</f>
        <v>8</v>
      </c>
      <c r="U54" s="69">
        <f>'Гурина Е.П.'!U10</f>
        <v>8</v>
      </c>
      <c r="V54" s="69">
        <f>'Гурина Е.П.'!V10</f>
        <v>8</v>
      </c>
      <c r="W54" s="69">
        <f>'Гурина Е.П.'!W10</f>
        <v>8</v>
      </c>
    </row>
    <row r="55" spans="1:23" ht="58.5" customHeight="1">
      <c r="A55" s="4" t="s">
        <v>90</v>
      </c>
      <c r="B55" s="4" t="s">
        <v>91</v>
      </c>
      <c r="C55" s="45" t="s">
        <v>313</v>
      </c>
      <c r="D55" s="69">
        <f>'Гурина Е.П.'!D11</f>
        <v>1</v>
      </c>
      <c r="E55" s="69">
        <f>'Гурина Е.П.'!E11</f>
        <v>1</v>
      </c>
      <c r="F55" s="69">
        <f>'Гурина Е.П.'!F11</f>
        <v>1</v>
      </c>
      <c r="G55" s="69">
        <f>'Гурина Е.П.'!G11</f>
        <v>1</v>
      </c>
      <c r="H55" s="69">
        <f>'Гурина Е.П.'!H11</f>
        <v>1</v>
      </c>
      <c r="I55" s="69">
        <f>'Гурина Е.П.'!I11</f>
        <v>1</v>
      </c>
      <c r="J55" s="69">
        <f>'Гурина Е.П.'!J11</f>
        <v>1</v>
      </c>
      <c r="K55" s="69">
        <f>'Гурина Е.П.'!K11</f>
        <v>1</v>
      </c>
      <c r="L55" s="69">
        <f>'Гурина Е.П.'!L11</f>
        <v>1</v>
      </c>
      <c r="M55" s="69">
        <f>'Гурина Е.П.'!M11</f>
        <v>1</v>
      </c>
      <c r="N55" s="69">
        <f>'Гурина Е.П.'!N11</f>
        <v>1</v>
      </c>
      <c r="O55" s="69">
        <f>'Гурина Е.П.'!O11</f>
        <v>1</v>
      </c>
      <c r="P55" s="69">
        <f>'Гурина Е.П.'!P11</f>
        <v>1</v>
      </c>
      <c r="Q55" s="69">
        <f>'Гурина Е.П.'!Q11</f>
        <v>1</v>
      </c>
      <c r="R55" s="69">
        <f>'Гурина Е.П.'!R11</f>
        <v>1</v>
      </c>
      <c r="S55" s="69">
        <f>'Гурина Е.П.'!S11</f>
        <v>1</v>
      </c>
      <c r="T55" s="69">
        <f>'Гурина Е.П.'!T11</f>
        <v>1</v>
      </c>
      <c r="U55" s="69">
        <f>'Гурина Е.П.'!U11</f>
        <v>1</v>
      </c>
      <c r="V55" s="69">
        <f>'Гурина Е.П.'!V11</f>
        <v>1</v>
      </c>
      <c r="W55" s="69">
        <f>'Гурина Е.П.'!W11</f>
        <v>1</v>
      </c>
    </row>
    <row r="56" spans="1:23" ht="89.25" customHeight="1">
      <c r="A56" s="4" t="s">
        <v>92</v>
      </c>
      <c r="B56" s="4" t="s">
        <v>93</v>
      </c>
      <c r="C56" s="45" t="s">
        <v>314</v>
      </c>
      <c r="D56" s="50">
        <f>IF(AND(('Гурина Е.П.'!D12&lt;=25),('Гурина Е.П.'!D12&gt;0)),1,IF(AND(('Гурина Е.П.'!D12&gt;=26),('Гурина Е.П.'!D12&lt;=50)),2,IF(AND(('Гурина Е.П.'!D12&gt;=51),('Гурина Е.П.'!D12&lt;=75)),5,IF(AND(('Гурина Е.П.'!D12&gt;=76),('Гурина Е.П.'!D12&lt;=100)),10,0))))</f>
        <v>10</v>
      </c>
      <c r="E56" s="50">
        <f>IF(AND(('Гурина Е.П.'!E12&lt;=25),('Гурина Е.П.'!E12&gt;0)),1,IF(AND(('Гурина Е.П.'!E12&gt;=26),('Гурина Е.П.'!E12&lt;=50)),2,IF(AND(('Гурина Е.П.'!E12&gt;=51),('Гурина Е.П.'!E12&lt;=75)),5,IF(AND(('Гурина Е.П.'!E12&gt;=76),('Гурина Е.П.'!E12&lt;=100)),10,0))))</f>
        <v>10</v>
      </c>
      <c r="F56" s="50">
        <f>IF(AND(('Гурина Е.П.'!F12&lt;=25),('Гурина Е.П.'!F12&gt;0)),1,IF(AND(('Гурина Е.П.'!F12&gt;=26),('Гурина Е.П.'!F12&lt;=50)),2,IF(AND(('Гурина Е.П.'!F12&gt;=51),('Гурина Е.П.'!F12&lt;=75)),5,IF(AND(('Гурина Е.П.'!F12&gt;=76),('Гурина Е.П.'!F12&lt;=100)),10,0))))</f>
        <v>10</v>
      </c>
      <c r="G56" s="50">
        <f>IF(AND(('Гурина Е.П.'!G12&lt;=25),('Гурина Е.П.'!G12&gt;0)),1,IF(AND(('Гурина Е.П.'!G12&gt;=26),('Гурина Е.П.'!G12&lt;=50)),2,IF(AND(('Гурина Е.П.'!G12&gt;=51),('Гурина Е.П.'!G12&lt;=75)),5,IF(AND(('Гурина Е.П.'!G12&gt;=76),('Гурина Е.П.'!G12&lt;=100)),10,0))))</f>
        <v>10</v>
      </c>
      <c r="H56" s="50">
        <f>IF(AND(('Гурина Е.П.'!H12&lt;=25),('Гурина Е.П.'!H12&gt;0)),1,IF(AND(('Гурина Е.П.'!H12&gt;=26),('Гурина Е.П.'!H12&lt;=50)),2,IF(AND(('Гурина Е.П.'!H12&gt;=51),('Гурина Е.П.'!H12&lt;=75)),5,IF(AND(('Гурина Е.П.'!H12&gt;=76),('Гурина Е.П.'!H12&lt;=100)),10,0))))</f>
        <v>10</v>
      </c>
      <c r="I56" s="50">
        <f>IF(AND(('Гурина Е.П.'!I12&lt;=25),('Гурина Е.П.'!I12&gt;0)),1,IF(AND(('Гурина Е.П.'!I12&gt;=26),('Гурина Е.П.'!I12&lt;=50)),2,IF(AND(('Гурина Е.П.'!I12&gt;=51),('Гурина Е.П.'!I12&lt;=75)),5,IF(AND(('Гурина Е.П.'!I12&gt;=76),('Гурина Е.П.'!I12&lt;=100)),10,0))))</f>
        <v>10</v>
      </c>
      <c r="J56" s="50">
        <f>IF(AND(('Гурина Е.П.'!J12&lt;=25),('Гурина Е.П.'!J12&gt;0)),1,IF(AND(('Гурина Е.П.'!J12&gt;=26),('Гурина Е.П.'!J12&lt;=50)),2,IF(AND(('Гурина Е.П.'!J12&gt;=51),('Гурина Е.П.'!J12&lt;=75)),5,IF(AND(('Гурина Е.П.'!J12&gt;=76),('Гурина Е.П.'!J12&lt;=100)),10,0))))</f>
        <v>5</v>
      </c>
      <c r="K56" s="50">
        <f>IF(AND(('Гурина Е.П.'!K12&lt;=25),('Гурина Е.П.'!K12&gt;0)),1,IF(AND(('Гурина Е.П.'!K12&gt;=26),('Гурина Е.П.'!K12&lt;=50)),2,IF(AND(('Гурина Е.П.'!K12&gt;=51),('Гурина Е.П.'!K12&lt;=75)),5,IF(AND(('Гурина Е.П.'!K12&gt;=76),('Гурина Е.П.'!K12&lt;=100)),10,0))))</f>
        <v>10</v>
      </c>
      <c r="L56" s="50">
        <f>IF(AND(('Гурина Е.П.'!L12&lt;=25),('Гурина Е.П.'!L12&gt;0)),1,IF(AND(('Гурина Е.П.'!L12&gt;=26),('Гурина Е.П.'!L12&lt;=50)),2,IF(AND(('Гурина Е.П.'!L12&gt;=51),('Гурина Е.П.'!L12&lt;=75)),5,IF(AND(('Гурина Е.П.'!L12&gt;=76),('Гурина Е.П.'!L12&lt;=100)),10,0))))</f>
        <v>10</v>
      </c>
      <c r="M56" s="50">
        <f>IF(AND(('Гурина Е.П.'!M12&lt;=25),('Гурина Е.П.'!M12&gt;0)),1,IF(AND(('Гурина Е.П.'!M12&gt;=26),('Гурина Е.П.'!M12&lt;=50)),2,IF(AND(('Гурина Е.П.'!M12&gt;=51),('Гурина Е.П.'!M12&lt;=75)),5,IF(AND(('Гурина Е.П.'!M12&gt;=76),('Гурина Е.П.'!M12&lt;=100)),10,0))))</f>
        <v>10</v>
      </c>
      <c r="N56" s="50">
        <f>IF(AND(('Гурина Е.П.'!N12&lt;=25),('Гурина Е.П.'!N12&gt;0)),1,IF(AND(('Гурина Е.П.'!N12&gt;=26),('Гурина Е.П.'!N12&lt;=50)),2,IF(AND(('Гурина Е.П.'!N12&gt;=51),('Гурина Е.П.'!N12&lt;=75)),5,IF(AND(('Гурина Е.П.'!N12&gt;=76),('Гурина Е.П.'!N12&lt;=100)),10,0))))</f>
        <v>5</v>
      </c>
      <c r="O56" s="50">
        <f>IF(AND(('Гурина Е.П.'!O12&lt;=25),('Гурина Е.П.'!O12&gt;0)),1,IF(AND(('Гурина Е.П.'!O12&gt;=26),('Гурина Е.П.'!O12&lt;=50)),2,IF(AND(('Гурина Е.П.'!O12&gt;=51),('Гурина Е.П.'!O12&lt;=75)),5,IF(AND(('Гурина Е.П.'!O12&gt;=76),('Гурина Е.П.'!O12&lt;=100)),10,0))))</f>
        <v>5</v>
      </c>
      <c r="P56" s="50">
        <f>IF(AND(('Гурина Е.П.'!P12&lt;=25),('Гурина Е.П.'!P12&gt;0)),1,IF(AND(('Гурина Е.П.'!P12&gt;=26),('Гурина Е.П.'!P12&lt;=50)),2,IF(AND(('Гурина Е.П.'!P12&gt;=51),('Гурина Е.П.'!P12&lt;=75)),5,IF(AND(('Гурина Е.П.'!P12&gt;=76),('Гурина Е.П.'!P12&lt;=100)),10,0))))</f>
        <v>5</v>
      </c>
      <c r="Q56" s="50">
        <f>IF(AND(('Гурина Е.П.'!Q12&lt;=25),('Гурина Е.П.'!Q12&gt;0)),1,IF(AND(('Гурина Е.П.'!Q12&gt;=26),('Гурина Е.П.'!Q12&lt;=50)),2,IF(AND(('Гурина Е.П.'!Q12&gt;=51),('Гурина Е.П.'!Q12&lt;=75)),5,IF(AND(('Гурина Е.П.'!Q12&gt;=76),('Гурина Е.П.'!Q12&lt;=100)),10,0))))</f>
        <v>10</v>
      </c>
      <c r="R56" s="50">
        <f>IF(AND(('Гурина Е.П.'!R12&lt;=25),('Гурина Е.П.'!R12&gt;0)),1,IF(AND(('Гурина Е.П.'!R12&gt;=26),('Гурина Е.П.'!R12&lt;=50)),2,IF(AND(('Гурина Е.П.'!R12&gt;=51),('Гурина Е.П.'!R12&lt;=75)),5,IF(AND(('Гурина Е.П.'!R12&gt;=76),('Гурина Е.П.'!R12&lt;=100)),10,0))))</f>
        <v>5</v>
      </c>
      <c r="S56" s="50">
        <f>IF(AND(('Гурина Е.П.'!S12&lt;=25),('Гурина Е.П.'!S12&gt;0)),1,IF(AND(('Гурина Е.П.'!S12&gt;=26),('Гурина Е.П.'!S12&lt;=50)),2,IF(AND(('Гурина Е.П.'!S12&gt;=51),('Гурина Е.П.'!S12&lt;=75)),5,IF(AND(('Гурина Е.П.'!S12&gt;=76),('Гурина Е.П.'!S12&lt;=100)),10,0))))</f>
        <v>10</v>
      </c>
      <c r="T56" s="50">
        <f>IF(AND(('Гурина Е.П.'!T12&lt;=25),('Гурина Е.П.'!T12&gt;0)),1,IF(AND(('Гурина Е.П.'!T12&gt;=26),('Гурина Е.П.'!T12&lt;=50)),2,IF(AND(('Гурина Е.П.'!T12&gt;=51),('Гурина Е.П.'!T12&lt;=75)),5,IF(AND(('Гурина Е.П.'!T12&gt;=76),('Гурина Е.П.'!T12&lt;=100)),10,0))))</f>
        <v>10</v>
      </c>
      <c r="U56" s="50">
        <f>IF(AND(('Гурина Е.П.'!U12&lt;=25),('Гурина Е.П.'!U12&gt;0)),1,IF(AND(('Гурина Е.П.'!U12&gt;=26),('Гурина Е.П.'!U12&lt;=50)),2,IF(AND(('Гурина Е.П.'!U12&gt;=51),('Гурина Е.П.'!U12&lt;=75)),5,IF(AND(('Гурина Е.П.'!U12&gt;=76),('Гурина Е.П.'!U12&lt;=100)),10,0))))</f>
        <v>5</v>
      </c>
      <c r="V56" s="50">
        <f>IF(AND(('Гурина Е.П.'!V12&lt;=25),('Гурина Е.П.'!V12&gt;0)),1,IF(AND(('Гурина Е.П.'!V12&gt;=26),('Гурина Е.П.'!V12&lt;=50)),2,IF(AND(('Гурина Е.П.'!V12&gt;=51),('Гурина Е.П.'!V12&lt;=75)),5,IF(AND(('Гурина Е.П.'!V12&gt;=76),('Гурина Е.П.'!V12&lt;=100)),10,0))))</f>
        <v>5</v>
      </c>
      <c r="W56" s="50">
        <f>IF(AND(('Гурина Е.П.'!W12&lt;=25),('Гурина Е.П.'!W12&gt;0)),1,IF(AND(('Гурина Е.П.'!W12&gt;=26),('Гурина Е.П.'!W12&lt;=50)),2,IF(AND(('Гурина Е.П.'!W12&gt;=51),('Гурина Е.П.'!W12&lt;=75)),5,IF(AND(('Гурина Е.П.'!W12&gt;=76),('Гурина Е.П.'!W12&lt;=100)),10,0))))</f>
        <v>10</v>
      </c>
    </row>
    <row r="57" spans="1:23" ht="49.5" customHeight="1">
      <c r="A57" s="4" t="s">
        <v>94</v>
      </c>
      <c r="B57" s="4" t="s">
        <v>95</v>
      </c>
      <c r="C57" s="45" t="s">
        <v>74</v>
      </c>
      <c r="D57" s="50">
        <f>'Гурина Е.П.'!D13</f>
        <v>2</v>
      </c>
      <c r="E57" s="50">
        <f>'Гурина Е.П.'!E13</f>
        <v>3</v>
      </c>
      <c r="F57" s="50">
        <f>'Гурина Е.П.'!F13</f>
        <v>3</v>
      </c>
      <c r="G57" s="50">
        <f>'Гурина Е.П.'!G13</f>
        <v>3</v>
      </c>
      <c r="H57" s="50">
        <f>'Гурина Е.П.'!H13</f>
        <v>3</v>
      </c>
      <c r="I57" s="50">
        <f>'Гурина Е.П.'!I13</f>
        <v>3</v>
      </c>
      <c r="J57" s="50">
        <f>'Гурина Е.П.'!J13</f>
        <v>2</v>
      </c>
      <c r="K57" s="50">
        <f>'Гурина Е.П.'!K13</f>
        <v>2</v>
      </c>
      <c r="L57" s="50">
        <f>'Гурина Е.П.'!L13</f>
        <v>3</v>
      </c>
      <c r="M57" s="50">
        <f>'Гурина Е.П.'!M13</f>
        <v>3</v>
      </c>
      <c r="N57" s="50">
        <f>'Гурина Е.П.'!N13</f>
        <v>2</v>
      </c>
      <c r="O57" s="50">
        <f>'Гурина Е.П.'!O13</f>
        <v>3</v>
      </c>
      <c r="P57" s="50">
        <f>'Гурина Е.П.'!P13</f>
        <v>1</v>
      </c>
      <c r="Q57" s="50">
        <f>'Гурина Е.П.'!Q13</f>
        <v>2</v>
      </c>
      <c r="R57" s="50">
        <f>'Гурина Е.П.'!R13</f>
        <v>3</v>
      </c>
      <c r="S57" s="50">
        <f>'Гурина Е.П.'!S13</f>
        <v>2</v>
      </c>
      <c r="T57" s="50">
        <f>'Гурина Е.П.'!T13</f>
        <v>3</v>
      </c>
      <c r="U57" s="50">
        <f>'Гурина Е.П.'!U13</f>
        <v>2</v>
      </c>
      <c r="V57" s="50">
        <f>'Гурина Е.П.'!V13</f>
        <v>1</v>
      </c>
      <c r="W57" s="50">
        <f>'Гурина Е.П.'!W13</f>
        <v>1</v>
      </c>
    </row>
    <row r="58" spans="1:23" ht="79.5" customHeight="1">
      <c r="A58" s="4" t="s">
        <v>96</v>
      </c>
      <c r="B58" s="4" t="s">
        <v>315</v>
      </c>
      <c r="C58" s="45" t="s">
        <v>130</v>
      </c>
      <c r="D58" s="50">
        <f>'Гурина Е.П.'!D14</f>
        <v>10</v>
      </c>
      <c r="E58" s="50">
        <f>'Гурина Е.П.'!E14</f>
        <v>10</v>
      </c>
      <c r="F58" s="50">
        <f>'Гурина Е.П.'!F14</f>
        <v>10</v>
      </c>
      <c r="G58" s="50">
        <f>'Гурина Е.П.'!G14</f>
        <v>10</v>
      </c>
      <c r="H58" s="50">
        <f>'Гурина Е.П.'!H14</f>
        <v>10</v>
      </c>
      <c r="I58" s="50">
        <f>'Гурина Е.П.'!I14</f>
        <v>10</v>
      </c>
      <c r="J58" s="50">
        <f>'Гурина Е.П.'!J14</f>
        <v>10</v>
      </c>
      <c r="K58" s="50">
        <f>'Гурина Е.П.'!K14</f>
        <v>10</v>
      </c>
      <c r="L58" s="50">
        <f>'Гурина Е.П.'!L14</f>
        <v>10</v>
      </c>
      <c r="M58" s="50">
        <f>'Гурина Е.П.'!M14</f>
        <v>10</v>
      </c>
      <c r="N58" s="50">
        <f>'Гурина Е.П.'!N14</f>
        <v>10</v>
      </c>
      <c r="O58" s="50">
        <f>'Гурина Е.П.'!O14</f>
        <v>10</v>
      </c>
      <c r="P58" s="50">
        <f>'Гурина Е.П.'!P14</f>
        <v>10</v>
      </c>
      <c r="Q58" s="50">
        <f>'Гурина Е.П.'!Q14</f>
        <v>10</v>
      </c>
      <c r="R58" s="50">
        <f>'Гурина Е.П.'!R14</f>
        <v>10</v>
      </c>
      <c r="S58" s="50">
        <f>'Гурина Е.П.'!S14</f>
        <v>10</v>
      </c>
      <c r="T58" s="50">
        <f>'Гурина Е.П.'!T14</f>
        <v>10</v>
      </c>
      <c r="U58" s="50">
        <f>'Гурина Е.П.'!U14</f>
        <v>10</v>
      </c>
      <c r="V58" s="50">
        <f>'Гурина Е.П.'!V14</f>
        <v>10</v>
      </c>
      <c r="W58" s="50">
        <f>'Гурина Е.П.'!W14</f>
        <v>10</v>
      </c>
    </row>
    <row r="59" spans="1:23" ht="90.75" customHeight="1">
      <c r="A59" s="4" t="s">
        <v>97</v>
      </c>
      <c r="B59" s="4" t="s">
        <v>98</v>
      </c>
      <c r="C59" s="45" t="s">
        <v>316</v>
      </c>
      <c r="D59" s="50">
        <f>('Гурина Е.П.'!D15*2)</f>
        <v>0</v>
      </c>
      <c r="E59" s="50">
        <f>('Гурина Е.П.'!E15*2)</f>
        <v>2</v>
      </c>
      <c r="F59" s="50">
        <f>('Гурина Е.П.'!F15*2)</f>
        <v>2</v>
      </c>
      <c r="G59" s="50">
        <f>('Гурина Е.П.'!G15*2)</f>
        <v>2</v>
      </c>
      <c r="H59" s="50">
        <f>('Гурина Е.П.'!H15*2)</f>
        <v>4</v>
      </c>
      <c r="I59" s="50">
        <f>('Гурина Е.П.'!I15*2)</f>
        <v>0</v>
      </c>
      <c r="J59" s="50">
        <f>('Гурина Е.П.'!J15*2)</f>
        <v>0</v>
      </c>
      <c r="K59" s="50">
        <f>('Гурина Е.П.'!K15*2)</f>
        <v>0</v>
      </c>
      <c r="L59" s="50">
        <f>('Гурина Е.П.'!L15*2)</f>
        <v>0</v>
      </c>
      <c r="M59" s="50">
        <f>('Гурина Е.П.'!M15*2)</f>
        <v>0</v>
      </c>
      <c r="N59" s="50">
        <f>('Гурина Е.П.'!N15*2)</f>
        <v>0</v>
      </c>
      <c r="O59" s="50">
        <f>('Гурина Е.П.'!O15*2)</f>
        <v>0</v>
      </c>
      <c r="P59" s="50">
        <f>('Гурина Е.П.'!P15*2)</f>
        <v>0</v>
      </c>
      <c r="Q59" s="50">
        <f>('Гурина Е.П.'!Q15*2)</f>
        <v>0</v>
      </c>
      <c r="R59" s="50">
        <f>('Гурина Е.П.'!R15*2)</f>
        <v>0</v>
      </c>
      <c r="S59" s="50">
        <f>('Гурина Е.П.'!S15*2)</f>
        <v>0</v>
      </c>
      <c r="T59" s="50">
        <f>('Гурина Е.П.'!T15*2)</f>
        <v>0</v>
      </c>
      <c r="U59" s="50">
        <f>('Гурина Е.П.'!U15*2)</f>
        <v>0</v>
      </c>
      <c r="V59" s="50">
        <f>('Гурина Е.П.'!V15*2)</f>
        <v>0</v>
      </c>
      <c r="W59" s="50">
        <f>('Гурина Е.П.'!W15*2)</f>
        <v>0</v>
      </c>
    </row>
    <row r="60" spans="1:23" ht="90.75" customHeight="1">
      <c r="A60" s="78" t="s">
        <v>361</v>
      </c>
      <c r="B60" s="3" t="s">
        <v>258</v>
      </c>
      <c r="C60" s="11" t="s">
        <v>74</v>
      </c>
      <c r="D60" s="79">
        <f>'Урюпи О.А.'!D5</f>
        <v>3</v>
      </c>
      <c r="E60" s="79">
        <f>'Урюпи О.А.'!E5</f>
        <v>3</v>
      </c>
      <c r="F60" s="79">
        <f>'Урюпи О.А.'!F5</f>
        <v>3</v>
      </c>
      <c r="G60" s="79">
        <f>'Урюпи О.А.'!G5</f>
        <v>3</v>
      </c>
      <c r="H60" s="79">
        <f>'Урюпи О.А.'!H5</f>
        <v>3</v>
      </c>
      <c r="I60" s="79">
        <f>'Урюпи О.А.'!I5</f>
        <v>3</v>
      </c>
      <c r="J60" s="79">
        <f>'Урюпи О.А.'!J5</f>
        <v>2</v>
      </c>
      <c r="K60" s="79">
        <f>'Урюпи О.А.'!K5</f>
        <v>2</v>
      </c>
      <c r="L60" s="79">
        <f>'Урюпи О.А.'!L5</f>
        <v>3</v>
      </c>
      <c r="M60" s="79">
        <f>'Урюпи О.А.'!M5</f>
        <v>2</v>
      </c>
      <c r="N60" s="79">
        <f>'Урюпи О.А.'!N5</f>
        <v>2</v>
      </c>
      <c r="O60" s="79">
        <f>'Урюпи О.А.'!O5</f>
        <v>2</v>
      </c>
      <c r="P60" s="79">
        <f>'Урюпи О.А.'!P5</f>
        <v>2</v>
      </c>
      <c r="Q60" s="79">
        <f>'Урюпи О.А.'!Q5</f>
        <v>2</v>
      </c>
      <c r="R60" s="79">
        <f>'Урюпи О.А.'!R5</f>
        <v>3</v>
      </c>
      <c r="S60" s="79">
        <f>'Урюпи О.А.'!S5</f>
        <v>2</v>
      </c>
      <c r="T60" s="79">
        <f>'Урюпи О.А.'!T5</f>
        <v>3</v>
      </c>
      <c r="U60" s="79">
        <f>'Урюпи О.А.'!U5</f>
        <v>2</v>
      </c>
      <c r="V60" s="79">
        <f>'Урюпи О.А.'!V5</f>
        <v>2</v>
      </c>
      <c r="W60" s="79">
        <f>'Урюпи О.А.'!W5</f>
        <v>2</v>
      </c>
    </row>
    <row r="61" spans="1:23" ht="90.75" customHeight="1">
      <c r="A61" s="78" t="s">
        <v>362</v>
      </c>
      <c r="B61" s="3" t="s">
        <v>99</v>
      </c>
      <c r="C61" s="9" t="s">
        <v>74</v>
      </c>
      <c r="D61" s="79">
        <f>'Урюпи О.А.'!D6</f>
        <v>1</v>
      </c>
      <c r="E61" s="79">
        <f>'Урюпи О.А.'!E6</f>
        <v>1</v>
      </c>
      <c r="F61" s="79">
        <f>'Урюпи О.А.'!F6</f>
        <v>1</v>
      </c>
      <c r="G61" s="79">
        <f>'Урюпи О.А.'!G6</f>
        <v>1</v>
      </c>
      <c r="H61" s="79">
        <f>'Урюпи О.А.'!H6</f>
        <v>1</v>
      </c>
      <c r="I61" s="79">
        <f>'Урюпи О.А.'!I6</f>
        <v>1</v>
      </c>
      <c r="J61" s="79">
        <f>'Урюпи О.А.'!J6</f>
        <v>1</v>
      </c>
      <c r="K61" s="79">
        <f>'Урюпи О.А.'!K6</f>
        <v>1</v>
      </c>
      <c r="L61" s="79">
        <f>'Урюпи О.А.'!L6</f>
        <v>1</v>
      </c>
      <c r="M61" s="79">
        <f>'Урюпи О.А.'!M6</f>
        <v>1</v>
      </c>
      <c r="N61" s="79">
        <f>'Урюпи О.А.'!N6</f>
        <v>1</v>
      </c>
      <c r="O61" s="79">
        <f>'Урюпи О.А.'!O6</f>
        <v>1</v>
      </c>
      <c r="P61" s="79">
        <f>'Урюпи О.А.'!P6</f>
        <v>1</v>
      </c>
      <c r="Q61" s="79">
        <f>'Урюпи О.А.'!Q6</f>
        <v>1</v>
      </c>
      <c r="R61" s="79">
        <f>'Урюпи О.А.'!R6</f>
        <v>1</v>
      </c>
      <c r="S61" s="79">
        <f>'Урюпи О.А.'!S6</f>
        <v>1</v>
      </c>
      <c r="T61" s="79">
        <f>'Урюпи О.А.'!T6</f>
        <v>1</v>
      </c>
      <c r="U61" s="79">
        <f>'Урюпи О.А.'!U6</f>
        <v>1</v>
      </c>
      <c r="V61" s="79">
        <f>'Урюпи О.А.'!V6</f>
        <v>1</v>
      </c>
      <c r="W61" s="79">
        <f>'Урюпи О.А.'!W6</f>
        <v>1</v>
      </c>
    </row>
    <row r="62" spans="1:23" ht="90.75" customHeight="1">
      <c r="A62" s="78" t="s">
        <v>363</v>
      </c>
      <c r="B62" s="7" t="s">
        <v>259</v>
      </c>
      <c r="C62" s="9" t="s">
        <v>74</v>
      </c>
      <c r="D62" s="79">
        <f>'Урюпи О.А.'!D7</f>
        <v>2</v>
      </c>
      <c r="E62" s="79">
        <f>'Урюпи О.А.'!E7</f>
        <v>2</v>
      </c>
      <c r="F62" s="79">
        <f>'Урюпи О.А.'!F7</f>
        <v>2</v>
      </c>
      <c r="G62" s="79">
        <f>'Урюпи О.А.'!G7</f>
        <v>2</v>
      </c>
      <c r="H62" s="79">
        <f>'Урюпи О.А.'!H7</f>
        <v>2</v>
      </c>
      <c r="I62" s="79">
        <f>'Урюпи О.А.'!I7</f>
        <v>2</v>
      </c>
      <c r="J62" s="79">
        <f>'Урюпи О.А.'!J7</f>
        <v>2</v>
      </c>
      <c r="K62" s="79">
        <f>'Урюпи О.А.'!K7</f>
        <v>2</v>
      </c>
      <c r="L62" s="79">
        <f>'Урюпи О.А.'!L7</f>
        <v>2</v>
      </c>
      <c r="M62" s="79">
        <f>'Урюпи О.А.'!M7</f>
        <v>2</v>
      </c>
      <c r="N62" s="79">
        <f>'Урюпи О.А.'!N7</f>
        <v>2</v>
      </c>
      <c r="O62" s="79">
        <f>'Урюпи О.А.'!O7</f>
        <v>2</v>
      </c>
      <c r="P62" s="79">
        <f>'Урюпи О.А.'!P7</f>
        <v>2</v>
      </c>
      <c r="Q62" s="79">
        <f>'Урюпи О.А.'!Q7</f>
        <v>2</v>
      </c>
      <c r="R62" s="79">
        <f>'Урюпи О.А.'!R7</f>
        <v>2</v>
      </c>
      <c r="S62" s="79">
        <f>'Урюпи О.А.'!S7</f>
        <v>2</v>
      </c>
      <c r="T62" s="79">
        <f>'Урюпи О.А.'!T7</f>
        <v>2</v>
      </c>
      <c r="U62" s="79">
        <f>'Урюпи О.А.'!U7</f>
        <v>2</v>
      </c>
      <c r="V62" s="79">
        <f>'Урюпи О.А.'!V7</f>
        <v>2</v>
      </c>
      <c r="W62" s="79">
        <f>'Урюпи О.А.'!W7</f>
        <v>2</v>
      </c>
    </row>
    <row r="63" spans="1:23" ht="15.75" customHeight="1">
      <c r="A63" s="124" t="s">
        <v>213</v>
      </c>
      <c r="B63" s="125"/>
      <c r="C63" s="125"/>
      <c r="D63" s="53">
        <f aca="true" t="shared" si="4" ref="D63:W63">SUM(D49:D59)</f>
        <v>45</v>
      </c>
      <c r="E63" s="53">
        <f t="shared" si="4"/>
        <v>48</v>
      </c>
      <c r="F63" s="53">
        <f t="shared" si="4"/>
        <v>48</v>
      </c>
      <c r="G63" s="53">
        <f>SUM(G49:G59)</f>
        <v>48</v>
      </c>
      <c r="H63" s="53">
        <f t="shared" si="4"/>
        <v>50</v>
      </c>
      <c r="I63" s="53">
        <f t="shared" si="4"/>
        <v>46</v>
      </c>
      <c r="J63" s="53">
        <f t="shared" si="4"/>
        <v>38</v>
      </c>
      <c r="K63" s="53">
        <f t="shared" si="4"/>
        <v>44</v>
      </c>
      <c r="L63" s="53">
        <f t="shared" si="4"/>
        <v>46</v>
      </c>
      <c r="M63" s="53">
        <f t="shared" si="4"/>
        <v>45</v>
      </c>
      <c r="N63" s="53">
        <f t="shared" si="4"/>
        <v>37</v>
      </c>
      <c r="O63" s="53">
        <f t="shared" si="4"/>
        <v>41</v>
      </c>
      <c r="P63" s="53">
        <f t="shared" si="4"/>
        <v>37</v>
      </c>
      <c r="Q63" s="53">
        <f t="shared" si="4"/>
        <v>42</v>
      </c>
      <c r="R63" s="53">
        <f t="shared" si="4"/>
        <v>43</v>
      </c>
      <c r="S63" s="53">
        <f t="shared" si="4"/>
        <v>42</v>
      </c>
      <c r="T63" s="53">
        <f t="shared" si="4"/>
        <v>45</v>
      </c>
      <c r="U63" s="53">
        <f t="shared" si="4"/>
        <v>39</v>
      </c>
      <c r="V63" s="53">
        <f t="shared" si="4"/>
        <v>36</v>
      </c>
      <c r="W63" s="53">
        <f t="shared" si="4"/>
        <v>42</v>
      </c>
    </row>
    <row r="64" spans="1:23" ht="41.25" customHeight="1">
      <c r="A64" s="142" t="s">
        <v>349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</row>
    <row r="65" spans="1:23" ht="45" customHeight="1">
      <c r="A65" s="57" t="s">
        <v>102</v>
      </c>
      <c r="B65" s="42" t="s">
        <v>237</v>
      </c>
      <c r="C65" s="64" t="s">
        <v>238</v>
      </c>
      <c r="D65" s="70">
        <f>'Гульченко Р.Н.'!D5</f>
        <v>0</v>
      </c>
      <c r="E65" s="70">
        <f>'Гульченко Р.Н.'!E5</f>
        <v>3</v>
      </c>
      <c r="F65" s="70">
        <f>'Гульченко Р.Н.'!F5</f>
        <v>0</v>
      </c>
      <c r="G65" s="70">
        <f>'Гульченко Р.Н.'!G5</f>
        <v>0</v>
      </c>
      <c r="H65" s="70">
        <f>'Гульченко Р.Н.'!H5</f>
        <v>3</v>
      </c>
      <c r="I65" s="70">
        <f>'Гульченко Р.Н.'!I5</f>
        <v>0</v>
      </c>
      <c r="J65" s="70">
        <f>'Гульченко Р.Н.'!J5</f>
        <v>0</v>
      </c>
      <c r="K65" s="70">
        <f>'Гульченко Р.Н.'!K5</f>
        <v>0</v>
      </c>
      <c r="L65" s="70">
        <f>'Гульченко Р.Н.'!L5</f>
        <v>0</v>
      </c>
      <c r="M65" s="70">
        <f>'Гульченко Р.Н.'!M5</f>
        <v>0</v>
      </c>
      <c r="N65" s="70">
        <f>'Гульченко Р.Н.'!N5</f>
        <v>0</v>
      </c>
      <c r="O65" s="70">
        <f>'Гульченко Р.Н.'!O5</f>
        <v>0</v>
      </c>
      <c r="P65" s="70">
        <f>'Гульченко Р.Н.'!P5</f>
        <v>0</v>
      </c>
      <c r="Q65" s="70">
        <f>'Гульченко Р.Н.'!Q5</f>
        <v>0</v>
      </c>
      <c r="R65" s="70">
        <f>'Гульченко Р.Н.'!R5</f>
        <v>0</v>
      </c>
      <c r="S65" s="70">
        <f>'Гульченко Р.Н.'!S5</f>
        <v>0</v>
      </c>
      <c r="T65" s="70">
        <f>'Гульченко Р.Н.'!T5</f>
        <v>0</v>
      </c>
      <c r="U65" s="70">
        <f>'Гульченко Р.Н.'!U5</f>
        <v>0</v>
      </c>
      <c r="V65" s="70">
        <f>'Гульченко Р.Н.'!V5</f>
        <v>0</v>
      </c>
      <c r="W65" s="70">
        <f>'Гульченко Р.Н.'!W5</f>
        <v>0</v>
      </c>
    </row>
    <row r="66" spans="1:23" ht="120" customHeight="1">
      <c r="A66" s="12" t="s">
        <v>103</v>
      </c>
      <c r="B66" s="4" t="s">
        <v>239</v>
      </c>
      <c r="C66" s="11" t="s">
        <v>240</v>
      </c>
      <c r="D66" s="70">
        <f>'Гульченко Р.Н.'!D6</f>
        <v>0</v>
      </c>
      <c r="E66" s="70">
        <f>'Гульченко Р.Н.'!E6</f>
        <v>1</v>
      </c>
      <c r="F66" s="70">
        <f>'Гульченко Р.Н.'!F6</f>
        <v>1</v>
      </c>
      <c r="G66" s="70">
        <f>'Гульченко Р.Н.'!G6</f>
        <v>1</v>
      </c>
      <c r="H66" s="70">
        <f>'Гульченко Р.Н.'!H6</f>
        <v>1</v>
      </c>
      <c r="I66" s="70">
        <f>'Гульченко Р.Н.'!I6</f>
        <v>0</v>
      </c>
      <c r="J66" s="70">
        <f>'Гульченко Р.Н.'!J6</f>
        <v>0</v>
      </c>
      <c r="K66" s="70">
        <f>'Гульченко Р.Н.'!K6</f>
        <v>0</v>
      </c>
      <c r="L66" s="70">
        <f>'Гульченко Р.Н.'!L6</f>
        <v>0</v>
      </c>
      <c r="M66" s="70">
        <f>'Гульченко Р.Н.'!M6</f>
        <v>0</v>
      </c>
      <c r="N66" s="70">
        <f>'Гульченко Р.Н.'!N6</f>
        <v>0</v>
      </c>
      <c r="O66" s="70">
        <f>'Гульченко Р.Н.'!O6</f>
        <v>0</v>
      </c>
      <c r="P66" s="70">
        <f>'Гульченко Р.Н.'!P6</f>
        <v>0</v>
      </c>
      <c r="Q66" s="70">
        <f>'Гульченко Р.Н.'!Q6</f>
        <v>0</v>
      </c>
      <c r="R66" s="70">
        <f>'Гульченко Р.Н.'!R6</f>
        <v>0</v>
      </c>
      <c r="S66" s="70">
        <f>'Гульченко Р.Н.'!S6</f>
        <v>0</v>
      </c>
      <c r="T66" s="70">
        <f>'Гульченко Р.Н.'!T6</f>
        <v>0</v>
      </c>
      <c r="U66" s="70">
        <f>'Гульченко Р.Н.'!U6</f>
        <v>0</v>
      </c>
      <c r="V66" s="70">
        <f>'Гульченко Р.Н.'!V6</f>
        <v>0</v>
      </c>
      <c r="W66" s="70">
        <f>'Гульченко Р.Н.'!W6</f>
        <v>0</v>
      </c>
    </row>
    <row r="67" spans="1:23" ht="60" customHeight="1">
      <c r="A67" s="12" t="s">
        <v>104</v>
      </c>
      <c r="B67" s="4" t="s">
        <v>241</v>
      </c>
      <c r="C67" s="11" t="s">
        <v>243</v>
      </c>
      <c r="D67" s="70">
        <f>'Гульченко Р.Н.'!D7</f>
        <v>0</v>
      </c>
      <c r="E67" s="70">
        <f>'Гульченко Р.Н.'!E7</f>
        <v>0</v>
      </c>
      <c r="F67" s="70">
        <f>'Гульченко Р.Н.'!F7</f>
        <v>0</v>
      </c>
      <c r="G67" s="70">
        <f>'Гульченко Р.Н.'!G7</f>
        <v>0</v>
      </c>
      <c r="H67" s="70">
        <f>'Гульченко Р.Н.'!H7</f>
        <v>0</v>
      </c>
      <c r="I67" s="70">
        <f>'Гульченко Р.Н.'!I7</f>
        <v>0</v>
      </c>
      <c r="J67" s="70">
        <f>'Гульченко Р.Н.'!J7</f>
        <v>0</v>
      </c>
      <c r="K67" s="70">
        <f>'Гульченко Р.Н.'!K7</f>
        <v>0</v>
      </c>
      <c r="L67" s="70">
        <f>'Гульченко Р.Н.'!L7</f>
        <v>0</v>
      </c>
      <c r="M67" s="70">
        <f>'Гульченко Р.Н.'!M7</f>
        <v>0</v>
      </c>
      <c r="N67" s="70">
        <f>'Гульченко Р.Н.'!N7</f>
        <v>0</v>
      </c>
      <c r="O67" s="70">
        <f>'Гульченко Р.Н.'!O7</f>
        <v>0</v>
      </c>
      <c r="P67" s="70">
        <f>'Гульченко Р.Н.'!P7</f>
        <v>0</v>
      </c>
      <c r="Q67" s="70">
        <f>'Гульченко Р.Н.'!Q7</f>
        <v>0</v>
      </c>
      <c r="R67" s="70">
        <f>'Гульченко Р.Н.'!R7</f>
        <v>4</v>
      </c>
      <c r="S67" s="70">
        <f>'Гульченко Р.Н.'!S7</f>
        <v>0</v>
      </c>
      <c r="T67" s="70">
        <f>'Гульченко Р.Н.'!T7</f>
        <v>0</v>
      </c>
      <c r="U67" s="70">
        <f>'Гульченко Р.Н.'!U7</f>
        <v>0</v>
      </c>
      <c r="V67" s="70">
        <f>'Гульченко Р.Н.'!V7</f>
        <v>0</v>
      </c>
      <c r="W67" s="70">
        <f>'Гульченко Р.Н.'!W7</f>
        <v>0</v>
      </c>
    </row>
    <row r="68" spans="1:23" ht="45" customHeight="1">
      <c r="A68" s="16" t="s">
        <v>105</v>
      </c>
      <c r="B68" s="3" t="s">
        <v>106</v>
      </c>
      <c r="C68" s="3" t="s">
        <v>111</v>
      </c>
      <c r="D68" s="70">
        <f>'Гульченко Р.Н.'!D8</f>
        <v>5</v>
      </c>
      <c r="E68" s="70">
        <f>'Гульченко Р.Н.'!E8</f>
        <v>5</v>
      </c>
      <c r="F68" s="70">
        <f>'Гульченко Р.Н.'!F8</f>
        <v>5</v>
      </c>
      <c r="G68" s="70">
        <f>'Гульченко Р.Н.'!G8</f>
        <v>5</v>
      </c>
      <c r="H68" s="70">
        <f>'Гульченко Р.Н.'!H8</f>
        <v>5</v>
      </c>
      <c r="I68" s="70">
        <f>'Гульченко Р.Н.'!I8</f>
        <v>5</v>
      </c>
      <c r="J68" s="70">
        <f>'Гульченко Р.Н.'!J8</f>
        <v>5</v>
      </c>
      <c r="K68" s="70">
        <f>'Гульченко Р.Н.'!K8</f>
        <v>3</v>
      </c>
      <c r="L68" s="70">
        <f>'Гульченко Р.Н.'!L8</f>
        <v>3</v>
      </c>
      <c r="M68" s="70">
        <f>'Гульченко Р.Н.'!M8</f>
        <v>3</v>
      </c>
      <c r="N68" s="70">
        <f>'Гульченко Р.Н.'!N8</f>
        <v>4</v>
      </c>
      <c r="O68" s="70">
        <f>'Гульченко Р.Н.'!O8</f>
        <v>3</v>
      </c>
      <c r="P68" s="70">
        <f>'Гульченко Р.Н.'!P8</f>
        <v>3</v>
      </c>
      <c r="Q68" s="70">
        <f>'Гульченко Р.Н.'!Q8</f>
        <v>5</v>
      </c>
      <c r="R68" s="70">
        <f>'Гульченко Р.Н.'!R8</f>
        <v>3</v>
      </c>
      <c r="S68" s="70">
        <f>'Гульченко Р.Н.'!S8</f>
        <v>3</v>
      </c>
      <c r="T68" s="70">
        <f>'Гульченко Р.Н.'!T8</f>
        <v>5</v>
      </c>
      <c r="U68" s="70">
        <f>'Гульченко Р.Н.'!U8</f>
        <v>5</v>
      </c>
      <c r="V68" s="70">
        <f>'Гульченко Р.Н.'!V8</f>
        <v>2</v>
      </c>
      <c r="W68" s="70">
        <f>'Гульченко Р.Н.'!W8</f>
        <v>4</v>
      </c>
    </row>
    <row r="69" spans="1:23" ht="60" customHeight="1">
      <c r="A69" s="12" t="s">
        <v>107</v>
      </c>
      <c r="B69" s="3" t="s">
        <v>108</v>
      </c>
      <c r="C69" s="3" t="s">
        <v>111</v>
      </c>
      <c r="D69" s="47">
        <f>IF(AND(('Гульченко Р.Н.'!D9&gt;=50),('Гульченко Р.Н.'!D9&lt;=75)),1,IF(AND(('Гульченко Р.Н.'!D9&gt;=76),('Гульченко Р.Н.'!D9&lt;=90)),2,IF(AND(('Гульченко Р.Н.'!D9&gt;=91),('Гульченко Р.Н.'!D9&lt;=100)),3,0)))</f>
        <v>0</v>
      </c>
      <c r="E69" s="47">
        <f>IF(AND(('Гульченко Р.Н.'!E8&gt;=50),('Гульченко Р.Н.'!E8&lt;=75)),1,IF(AND(('Гульченко Р.Н.'!E8&gt;=76),('Гульченко Р.Н.'!E8&lt;=90)),2,IF(AND(('Гульченко Р.Н.'!E8&gt;=91),('Гульченко Р.Н.'!E8&lt;=100)),3,0)))</f>
        <v>0</v>
      </c>
      <c r="F69" s="47">
        <f>IF(AND(('Гульченко Р.Н.'!F8&gt;=50),('Гульченко Р.Н.'!F8&lt;=75)),1,IF(AND(('Гульченко Р.Н.'!F8&gt;=76),('Гульченко Р.Н.'!F8&lt;=90)),2,IF(AND(('Гульченко Р.Н.'!F8&gt;=91),('Гульченко Р.Н.'!F8&lt;=100)),3,0)))</f>
        <v>0</v>
      </c>
      <c r="G69" s="47">
        <f>IF(AND(('Гульченко Р.Н.'!G8&gt;=50),('Гульченко Р.Н.'!G8&lt;=75)),1,IF(AND(('Гульченко Р.Н.'!G8&gt;=76),('Гульченко Р.Н.'!G8&lt;=90)),2,IF(AND(('Гульченко Р.Н.'!G8&gt;=91),('Гульченко Р.Н.'!G8&lt;=100)),3,0)))</f>
        <v>0</v>
      </c>
      <c r="H69" s="47">
        <f>IF(AND(('Гульченко Р.Н.'!H8&gt;=50),('Гульченко Р.Н.'!H8&lt;=75)),1,IF(AND(('Гульченко Р.Н.'!H8&gt;=76),('Гульченко Р.Н.'!H8&lt;=90)),2,IF(AND(('Гульченко Р.Н.'!H8&gt;=91),('Гульченко Р.Н.'!H8&lt;=100)),3,0)))</f>
        <v>0</v>
      </c>
      <c r="I69" s="47">
        <f>IF(AND(('Гульченко Р.Н.'!I8&gt;=50),('Гульченко Р.Н.'!I8&lt;=75)),1,IF(AND(('Гульченко Р.Н.'!I8&gt;=76),('Гульченко Р.Н.'!I8&lt;=90)),2,IF(AND(('Гульченко Р.Н.'!I8&gt;=91),('Гульченко Р.Н.'!I8&lt;=100)),3,0)))</f>
        <v>0</v>
      </c>
      <c r="J69" s="47">
        <f>IF(AND(('Гульченко Р.Н.'!J8&gt;=50),('Гульченко Р.Н.'!J8&lt;=75)),1,IF(AND(('Гульченко Р.Н.'!J8&gt;=76),('Гульченко Р.Н.'!J8&lt;=90)),2,IF(AND(('Гульченко Р.Н.'!J8&gt;=91),('Гульченко Р.Н.'!J8&lt;=100)),3,0)))</f>
        <v>0</v>
      </c>
      <c r="K69" s="47">
        <f>IF(AND(('Гульченко Р.Н.'!K8&gt;=50),('Гульченко Р.Н.'!K8&lt;=75)),1,IF(AND(('Гульченко Р.Н.'!K8&gt;=76),('Гульченко Р.Н.'!K8&lt;=90)),2,IF(AND(('Гульченко Р.Н.'!K8&gt;=91),('Гульченко Р.Н.'!K8&lt;=100)),3,0)))</f>
        <v>0</v>
      </c>
      <c r="L69" s="47">
        <f>IF(AND(('Гульченко Р.Н.'!L8&gt;=50),('Гульченко Р.Н.'!L8&lt;=75)),1,IF(AND(('Гульченко Р.Н.'!L8&gt;=76),('Гульченко Р.Н.'!L8&lt;=90)),2,IF(AND(('Гульченко Р.Н.'!L8&gt;=91),('Гульченко Р.Н.'!L8&lt;=100)),3,0)))</f>
        <v>0</v>
      </c>
      <c r="M69" s="47">
        <f>IF(AND(('Гульченко Р.Н.'!M8&gt;=50),('Гульченко Р.Н.'!M8&lt;=75)),1,IF(AND(('Гульченко Р.Н.'!M8&gt;=76),('Гульченко Р.Н.'!M8&lt;=90)),2,IF(AND(('Гульченко Р.Н.'!M8&gt;=91),('Гульченко Р.Н.'!M8&lt;=100)),3,0)))</f>
        <v>0</v>
      </c>
      <c r="N69" s="47">
        <f>IF(AND(('Гульченко Р.Н.'!N8&gt;=50),('Гульченко Р.Н.'!N8&lt;=75)),1,IF(AND(('Гульченко Р.Н.'!N8&gt;=76),('Гульченко Р.Н.'!N8&lt;=90)),2,IF(AND(('Гульченко Р.Н.'!N8&gt;=91),('Гульченко Р.Н.'!N8&lt;=100)),3,0)))</f>
        <v>0</v>
      </c>
      <c r="O69" s="47">
        <f>IF(AND(('Гульченко Р.Н.'!O8&gt;=50),('Гульченко Р.Н.'!O8&lt;=75)),1,IF(AND(('Гульченко Р.Н.'!O8&gt;=76),('Гульченко Р.Н.'!O8&lt;=90)),2,IF(AND(('Гульченко Р.Н.'!O8&gt;=91),('Гульченко Р.Н.'!O8&lt;=100)),3,0)))</f>
        <v>0</v>
      </c>
      <c r="P69" s="47">
        <f>IF(AND(('Гульченко Р.Н.'!P8&gt;=50),('Гульченко Р.Н.'!P8&lt;=75)),1,IF(AND(('Гульченко Р.Н.'!P8&gt;=76),('Гульченко Р.Н.'!P8&lt;=90)),2,IF(AND(('Гульченко Р.Н.'!P8&gt;=91),('Гульченко Р.Н.'!P8&lt;=100)),3,0)))</f>
        <v>0</v>
      </c>
      <c r="Q69" s="47">
        <f>IF(AND(('Гульченко Р.Н.'!Q8&gt;=50),('Гульченко Р.Н.'!Q8&lt;=75)),1,IF(AND(('Гульченко Р.Н.'!Q8&gt;=76),('Гульченко Р.Н.'!Q8&lt;=90)),2,IF(AND(('Гульченко Р.Н.'!Q8&gt;=91),('Гульченко Р.Н.'!Q8&lt;=100)),3,0)))</f>
        <v>0</v>
      </c>
      <c r="R69" s="47">
        <f>IF(AND(('Гульченко Р.Н.'!R8&gt;=50),('Гульченко Р.Н.'!R8&lt;=75)),1,IF(AND(('Гульченко Р.Н.'!R8&gt;=76),('Гульченко Р.Н.'!R8&lt;=90)),2,IF(AND(('Гульченко Р.Н.'!R8&gt;=91),('Гульченко Р.Н.'!R8&lt;=100)),3,0)))</f>
        <v>0</v>
      </c>
      <c r="S69" s="47">
        <f>IF(AND(('Гульченко Р.Н.'!S8&gt;=50),('Гульченко Р.Н.'!S8&lt;=75)),1,IF(AND(('Гульченко Р.Н.'!S8&gt;=76),('Гульченко Р.Н.'!S8&lt;=90)),2,IF(AND(('Гульченко Р.Н.'!S8&gt;=91),('Гульченко Р.Н.'!S8&lt;=100)),3,0)))</f>
        <v>0</v>
      </c>
      <c r="T69" s="47">
        <f>IF(AND(('Гульченко Р.Н.'!T8&gt;=50),('Гульченко Р.Н.'!T8&lt;=75)),1,IF(AND(('Гульченко Р.Н.'!T8&gt;=76),('Гульченко Р.Н.'!T8&lt;=90)),2,IF(AND(('Гульченко Р.Н.'!T8&gt;=91),('Гульченко Р.Н.'!T8&lt;=100)),3,0)))</f>
        <v>0</v>
      </c>
      <c r="U69" s="47">
        <f>IF(AND(('Гульченко Р.Н.'!U8&gt;=50),('Гульченко Р.Н.'!U8&lt;=75)),1,IF(AND(('Гульченко Р.Н.'!U8&gt;=76),('Гульченко Р.Н.'!U8&lt;=90)),2,IF(AND(('Гульченко Р.Н.'!U8&gt;=91),('Гульченко Р.Н.'!U8&lt;=100)),3,0)))</f>
        <v>0</v>
      </c>
      <c r="V69" s="47">
        <f>IF(AND(('Гульченко Р.Н.'!V8&gt;=50),('Гульченко Р.Н.'!V8&lt;=75)),1,IF(AND(('Гульченко Р.Н.'!V8&gt;=76),('Гульченко Р.Н.'!V8&lt;=90)),2,IF(AND(('Гульченко Р.Н.'!V8&gt;=91),('Гульченко Р.Н.'!V8&lt;=100)),3,0)))</f>
        <v>0</v>
      </c>
      <c r="W69" s="47">
        <f>IF(AND(('Гульченко Р.Н.'!W8&gt;=50),('Гульченко Р.Н.'!W8&lt;=75)),1,IF(AND(('Гульченко Р.Н.'!W8&gt;=76),('Гульченко Р.Н.'!W8&lt;=90)),2,IF(AND(('Гульченко Р.Н.'!W8&gt;=91),('Гульченко Р.Н.'!W8&lt;=100)),3,0)))</f>
        <v>0</v>
      </c>
    </row>
    <row r="70" spans="1:23" ht="45" customHeight="1">
      <c r="A70" s="12" t="s">
        <v>109</v>
      </c>
      <c r="B70" s="3" t="s">
        <v>110</v>
      </c>
      <c r="C70" s="3" t="s">
        <v>111</v>
      </c>
      <c r="D70" s="47">
        <f>IF(AND(('Гульченко Р.Н.'!D10&lt;=5),('Гульченко Р.Н.'!D10&gt;0)),10,IF(AND(('Гульченко Р.Н.'!D10&gt;=5),('Гульченко Р.Н.'!D10&lt;=100)),20,0))</f>
        <v>10</v>
      </c>
      <c r="E70" s="47">
        <f>IF(AND(('Гульченко Р.Н.'!E10&lt;=5),('Гульченко Р.Н.'!E10&gt;0)),10,IF(AND(('Гульченко Р.Н.'!E10&gt;=5),('Гульченко Р.Н.'!E10&lt;=100)),20,0))</f>
        <v>10</v>
      </c>
      <c r="F70" s="47">
        <f>IF(AND(('Гульченко Р.Н.'!F10&lt;=5),('Гульченко Р.Н.'!F10&gt;0)),10,IF(AND(('Гульченко Р.Н.'!F10&gt;=5),('Гульченко Р.Н.'!F10&lt;=100)),20,0))</f>
        <v>10</v>
      </c>
      <c r="G70" s="47">
        <f>IF(AND(('Гульченко Р.Н.'!G10&lt;=5),('Гульченко Р.Н.'!G10&gt;0)),10,IF(AND(('Гульченко Р.Н.'!G10&gt;=5),('Гульченко Р.Н.'!G10&lt;=100)),20,0))</f>
        <v>10</v>
      </c>
      <c r="H70" s="47">
        <f>IF(AND(('Гульченко Р.Н.'!H10&lt;=5),('Гульченко Р.Н.'!H10&gt;0)),10,IF(AND(('Гульченко Р.Н.'!H10&gt;=5),('Гульченко Р.Н.'!H10&lt;=100)),20,0))</f>
        <v>10</v>
      </c>
      <c r="I70" s="47">
        <f>IF(AND(('Гульченко Р.Н.'!I10&lt;=5),('Гульченко Р.Н.'!I10&gt;0)),10,IF(AND(('Гульченко Р.Н.'!I10&gt;=5),('Гульченко Р.Н.'!I10&lt;=100)),20,0))</f>
        <v>10</v>
      </c>
      <c r="J70" s="47">
        <f>IF(AND(('Гульченко Р.Н.'!J10&lt;=5),('Гульченко Р.Н.'!J10&gt;0)),10,IF(AND(('Гульченко Р.Н.'!J10&gt;=5),('Гульченко Р.Н.'!J10&lt;=100)),20,0))</f>
        <v>10</v>
      </c>
      <c r="K70" s="47">
        <f>IF(AND(('Гульченко Р.Н.'!K10&lt;=5),('Гульченко Р.Н.'!K10&gt;0)),10,IF(AND(('Гульченко Р.Н.'!K10&gt;=5),('Гульченко Р.Н.'!K10&lt;=100)),20,0))</f>
        <v>10</v>
      </c>
      <c r="L70" s="47">
        <f>IF(AND(('Гульченко Р.Н.'!L10&lt;=5),('Гульченко Р.Н.'!L10&gt;0)),10,IF(AND(('Гульченко Р.Н.'!L10&gt;=5),('Гульченко Р.Н.'!L10&lt;=100)),20,0))</f>
        <v>10</v>
      </c>
      <c r="M70" s="47">
        <f>IF(AND(('Гульченко Р.Н.'!M10&lt;=5),('Гульченко Р.Н.'!M10&gt;0)),10,IF(AND(('Гульченко Р.Н.'!M10&gt;=5),('Гульченко Р.Н.'!M10&lt;=100)),20,0))</f>
        <v>10</v>
      </c>
      <c r="N70" s="47">
        <f>IF(AND(('Гульченко Р.Н.'!N10&lt;=5),('Гульченко Р.Н.'!N10&gt;0)),10,IF(AND(('Гульченко Р.Н.'!N10&gt;=5),('Гульченко Р.Н.'!N10&lt;=100)),20,0))</f>
        <v>10</v>
      </c>
      <c r="O70" s="47">
        <f>IF(AND(('Гульченко Р.Н.'!O10&lt;=5),('Гульченко Р.Н.'!O10&gt;0)),10,IF(AND(('Гульченко Р.Н.'!O10&gt;=5),('Гульченко Р.Н.'!O10&lt;=100)),20,0))</f>
        <v>10</v>
      </c>
      <c r="P70" s="47">
        <f>IF(AND(('Гульченко Р.Н.'!P10&lt;=5),('Гульченко Р.Н.'!P10&gt;0)),10,IF(AND(('Гульченко Р.Н.'!P10&gt;=5),('Гульченко Р.Н.'!P10&lt;=100)),20,0))</f>
        <v>10</v>
      </c>
      <c r="Q70" s="47">
        <f>IF(AND(('Гульченко Р.Н.'!Q10&lt;=5),('Гульченко Р.Н.'!Q10&gt;0)),10,IF(AND(('Гульченко Р.Н.'!Q10&gt;=5),('Гульченко Р.Н.'!Q10&lt;=100)),20,0))</f>
        <v>10</v>
      </c>
      <c r="R70" s="47">
        <f>IF(AND(('Гульченко Р.Н.'!R10&lt;=5),('Гульченко Р.Н.'!R10&gt;0)),10,IF(AND(('Гульченко Р.Н.'!R10&gt;=5),('Гульченко Р.Н.'!R10&lt;=100)),20,0))</f>
        <v>0</v>
      </c>
      <c r="S70" s="47">
        <f>IF(AND(('Гульченко Р.Н.'!S10&lt;=5),('Гульченко Р.Н.'!S10&gt;0)),10,IF(AND(('Гульченко Р.Н.'!S10&gt;=5),('Гульченко Р.Н.'!S10&lt;=100)),20,0))</f>
        <v>10</v>
      </c>
      <c r="T70" s="47">
        <f>IF(AND(('Гульченко Р.Н.'!T10&lt;=5),('Гульченко Р.Н.'!T10&gt;0)),10,IF(AND(('Гульченко Р.Н.'!T10&gt;=5),('Гульченко Р.Н.'!T10&lt;=100)),20,0))</f>
        <v>10</v>
      </c>
      <c r="U70" s="47">
        <f>IF(AND(('Гульченко Р.Н.'!U10&lt;=5),('Гульченко Р.Н.'!U10&gt;0)),10,IF(AND(('Гульченко Р.Н.'!U10&gt;=5),('Гульченко Р.Н.'!U10&lt;=100)),20,0))</f>
        <v>10</v>
      </c>
      <c r="V70" s="47">
        <f>IF(AND(('Гульченко Р.Н.'!V10&lt;=5),('Гульченко Р.Н.'!V10&gt;0)),10,IF(AND(('Гульченко Р.Н.'!V10&gt;=5),('Гульченко Р.Н.'!V10&lt;=100)),20,0))</f>
        <v>10</v>
      </c>
      <c r="W70" s="47">
        <f>IF(AND(('Гульченко Р.Н.'!W10&lt;=5),('Гульченко Р.Н.'!W10&gt;0)),10,IF(AND(('Гульченко Р.Н.'!W10&gt;=5),('Гульченко Р.Н.'!W10&lt;=100)),20,0))</f>
        <v>10</v>
      </c>
    </row>
    <row r="71" spans="1:23" ht="75" customHeight="1">
      <c r="A71" s="12" t="s">
        <v>112</v>
      </c>
      <c r="B71" s="3" t="s">
        <v>242</v>
      </c>
      <c r="C71" s="3" t="s">
        <v>300</v>
      </c>
      <c r="D71" s="47">
        <f>'Гульченко Р.Н.'!D11</f>
        <v>1</v>
      </c>
      <c r="E71" s="47">
        <f>'Гульченко Р.Н.'!E11</f>
        <v>1</v>
      </c>
      <c r="F71" s="47">
        <f>'Гульченко Р.Н.'!F11</f>
        <v>1</v>
      </c>
      <c r="G71" s="47">
        <f>'Гульченко Р.Н.'!G11</f>
        <v>1</v>
      </c>
      <c r="H71" s="47">
        <f>'Гульченко Р.Н.'!H11</f>
        <v>0</v>
      </c>
      <c r="I71" s="47">
        <f>'Гульченко Р.Н.'!I11</f>
        <v>1</v>
      </c>
      <c r="J71" s="47">
        <f>'Гульченко Р.Н.'!J11</f>
        <v>1</v>
      </c>
      <c r="K71" s="47">
        <f>'Гульченко Р.Н.'!K11</f>
        <v>0</v>
      </c>
      <c r="L71" s="47">
        <f>'Гульченко Р.Н.'!L11</f>
        <v>0</v>
      </c>
      <c r="M71" s="47">
        <f>'Гульченко Р.Н.'!M11</f>
        <v>0</v>
      </c>
      <c r="N71" s="47">
        <f>'Гульченко Р.Н.'!N11</f>
        <v>0</v>
      </c>
      <c r="O71" s="47">
        <f>'Гульченко Р.Н.'!O11</f>
        <v>0</v>
      </c>
      <c r="P71" s="47">
        <f>'Гульченко Р.Н.'!P11</f>
        <v>0</v>
      </c>
      <c r="Q71" s="47">
        <f>'Гульченко Р.Н.'!Q11</f>
        <v>0</v>
      </c>
      <c r="R71" s="47">
        <f>'Гульченко Р.Н.'!R11</f>
        <v>0</v>
      </c>
      <c r="S71" s="47">
        <f>'Гульченко Р.Н.'!S11</f>
        <v>1</v>
      </c>
      <c r="T71" s="47">
        <f>'Гульченко Р.Н.'!T11</f>
        <v>1</v>
      </c>
      <c r="U71" s="47">
        <f>'Гульченко Р.Н.'!U11</f>
        <v>1</v>
      </c>
      <c r="V71" s="47">
        <f>'Гульченко Р.Н.'!V11</f>
        <v>0</v>
      </c>
      <c r="W71" s="47">
        <f>'Гульченко Р.Н.'!W11</f>
        <v>0</v>
      </c>
    </row>
    <row r="72" spans="1:23" ht="15.75" customHeight="1">
      <c r="A72" s="124" t="s">
        <v>213</v>
      </c>
      <c r="B72" s="125"/>
      <c r="C72" s="126"/>
      <c r="D72" s="52">
        <f aca="true" t="shared" si="5" ref="D72:W72">SUM(D65:D71)</f>
        <v>16</v>
      </c>
      <c r="E72" s="52">
        <f t="shared" si="5"/>
        <v>20</v>
      </c>
      <c r="F72" s="52">
        <f t="shared" si="5"/>
        <v>17</v>
      </c>
      <c r="G72" s="52">
        <f>SUM(G65:G71)</f>
        <v>17</v>
      </c>
      <c r="H72" s="52">
        <f t="shared" si="5"/>
        <v>19</v>
      </c>
      <c r="I72" s="52">
        <f t="shared" si="5"/>
        <v>16</v>
      </c>
      <c r="J72" s="52">
        <f t="shared" si="5"/>
        <v>16</v>
      </c>
      <c r="K72" s="52">
        <f t="shared" si="5"/>
        <v>13</v>
      </c>
      <c r="L72" s="52">
        <f t="shared" si="5"/>
        <v>13</v>
      </c>
      <c r="M72" s="52">
        <f t="shared" si="5"/>
        <v>13</v>
      </c>
      <c r="N72" s="52">
        <f t="shared" si="5"/>
        <v>14</v>
      </c>
      <c r="O72" s="52">
        <f t="shared" si="5"/>
        <v>13</v>
      </c>
      <c r="P72" s="52">
        <f t="shared" si="5"/>
        <v>13</v>
      </c>
      <c r="Q72" s="52">
        <f t="shared" si="5"/>
        <v>15</v>
      </c>
      <c r="R72" s="52">
        <f t="shared" si="5"/>
        <v>7</v>
      </c>
      <c r="S72" s="52">
        <f t="shared" si="5"/>
        <v>14</v>
      </c>
      <c r="T72" s="52">
        <f t="shared" si="5"/>
        <v>16</v>
      </c>
      <c r="U72" s="52">
        <f t="shared" si="5"/>
        <v>16</v>
      </c>
      <c r="V72" s="52">
        <f t="shared" si="5"/>
        <v>12</v>
      </c>
      <c r="W72" s="52">
        <f t="shared" si="5"/>
        <v>14</v>
      </c>
    </row>
    <row r="73" spans="1:23" ht="15">
      <c r="A73" s="135" t="s">
        <v>352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7"/>
    </row>
    <row r="74" spans="1:23" ht="124.5" customHeight="1">
      <c r="A74" s="42" t="s">
        <v>114</v>
      </c>
      <c r="B74" s="42" t="s">
        <v>250</v>
      </c>
      <c r="C74" s="54" t="s">
        <v>231</v>
      </c>
      <c r="D74" s="55">
        <f>'Гульченко Р.Н.2'!D5</f>
        <v>0</v>
      </c>
      <c r="E74" s="55">
        <f>'Гульченко Р.Н.2'!E5</f>
        <v>1</v>
      </c>
      <c r="F74" s="55">
        <f>'Гульченко Р.Н.2'!F5</f>
        <v>1</v>
      </c>
      <c r="G74" s="55">
        <f>'Гульченко Р.Н.2'!G5</f>
        <v>0</v>
      </c>
      <c r="H74" s="55">
        <f>'Гульченко Р.Н.2'!H5</f>
        <v>0</v>
      </c>
      <c r="I74" s="55">
        <f>'Гульченко Р.Н.2'!I5</f>
        <v>0</v>
      </c>
      <c r="J74" s="55">
        <f>'Гульченко Р.Н.2'!J5</f>
        <v>0</v>
      </c>
      <c r="K74" s="55">
        <f>'Гульченко Р.Н.2'!K5</f>
        <v>0</v>
      </c>
      <c r="L74" s="55">
        <f>'Гульченко Р.Н.2'!L5</f>
        <v>1</v>
      </c>
      <c r="M74" s="55">
        <f>'Гульченко Р.Н.2'!M5</f>
        <v>0</v>
      </c>
      <c r="N74" s="55">
        <f>'Гульченко Р.Н.2'!N5</f>
        <v>0</v>
      </c>
      <c r="O74" s="55">
        <f>'Гульченко Р.Н.2'!O5</f>
        <v>0</v>
      </c>
      <c r="P74" s="55">
        <f>'Гульченко Р.Н.2'!P5</f>
        <v>0</v>
      </c>
      <c r="Q74" s="55">
        <f>'Гульченко Р.Н.2'!Q5</f>
        <v>0</v>
      </c>
      <c r="R74" s="55">
        <f>'Гульченко Р.Н.2'!R5</f>
        <v>0</v>
      </c>
      <c r="S74" s="55">
        <f>'Гульченко Р.Н.2'!S5</f>
        <v>0</v>
      </c>
      <c r="T74" s="55">
        <f>'Гульченко Р.Н.2'!T5</f>
        <v>0</v>
      </c>
      <c r="U74" s="55">
        <f>'Гульченко Р.Н.2'!U5</f>
        <v>0</v>
      </c>
      <c r="V74" s="55">
        <f>'Гульченко Р.Н.2'!V5</f>
        <v>0</v>
      </c>
      <c r="W74" s="55">
        <f>'Гульченко Р.Н.2'!W5</f>
        <v>0</v>
      </c>
    </row>
    <row r="75" spans="1:23" ht="75" customHeight="1">
      <c r="A75" s="4" t="s">
        <v>115</v>
      </c>
      <c r="B75" s="4" t="s">
        <v>249</v>
      </c>
      <c r="C75" s="45" t="s">
        <v>130</v>
      </c>
      <c r="D75" s="55">
        <f>'Гульченко Р.Н.2'!D6</f>
        <v>0</v>
      </c>
      <c r="E75" s="55">
        <f>'Гульченко Р.Н.2'!E6</f>
        <v>10</v>
      </c>
      <c r="F75" s="55">
        <f>'Гульченко Р.Н.2'!F6</f>
        <v>10</v>
      </c>
      <c r="G75" s="55">
        <f>'Гульченко Р.Н.2'!G6</f>
        <v>0</v>
      </c>
      <c r="H75" s="55">
        <f>'Гульченко Р.Н.2'!H6</f>
        <v>0</v>
      </c>
      <c r="I75" s="55">
        <f>'Гульченко Р.Н.2'!I6</f>
        <v>0</v>
      </c>
      <c r="J75" s="55">
        <f>'Гульченко Р.Н.2'!J6</f>
        <v>0</v>
      </c>
      <c r="K75" s="55">
        <f>'Гульченко Р.Н.2'!K6</f>
        <v>0</v>
      </c>
      <c r="L75" s="55">
        <f>'Гульченко Р.Н.2'!L6</f>
        <v>10</v>
      </c>
      <c r="M75" s="55">
        <f>'Гульченко Р.Н.2'!M6</f>
        <v>0</v>
      </c>
      <c r="N75" s="55">
        <f>'Гульченко Р.Н.2'!N6</f>
        <v>0</v>
      </c>
      <c r="O75" s="55">
        <f>'Гульченко Р.Н.2'!O6</f>
        <v>0</v>
      </c>
      <c r="P75" s="55">
        <f>'Гульченко Р.Н.2'!P6</f>
        <v>0</v>
      </c>
      <c r="Q75" s="55">
        <f>'Гульченко Р.Н.2'!Q6</f>
        <v>0</v>
      </c>
      <c r="R75" s="55">
        <f>'Гульченко Р.Н.2'!R6</f>
        <v>0</v>
      </c>
      <c r="S75" s="55">
        <f>'Гульченко Р.Н.2'!S6</f>
        <v>0</v>
      </c>
      <c r="T75" s="55">
        <f>'Гульченко Р.Н.2'!T6</f>
        <v>0</v>
      </c>
      <c r="U75" s="55">
        <f>'Гульченко Р.Н.2'!U6</f>
        <v>0</v>
      </c>
      <c r="V75" s="55">
        <f>'Гульченко Р.Н.2'!V6</f>
        <v>0</v>
      </c>
      <c r="W75" s="55">
        <f>'Гульченко Р.Н.2'!W6</f>
        <v>0</v>
      </c>
    </row>
    <row r="76" spans="1:23" ht="133.5" customHeight="1">
      <c r="A76" s="4" t="s">
        <v>116</v>
      </c>
      <c r="B76" s="4" t="s">
        <v>244</v>
      </c>
      <c r="C76" s="45" t="s">
        <v>251</v>
      </c>
      <c r="D76" s="55">
        <f>'Гульченко Р.Н.2'!D7</f>
        <v>3</v>
      </c>
      <c r="E76" s="55">
        <f>'Гульченко Р.Н.2'!E7</f>
        <v>2</v>
      </c>
      <c r="F76" s="55">
        <f>'Гульченко Р.Н.2'!F7</f>
        <v>4</v>
      </c>
      <c r="G76" s="55">
        <f>'Гульченко Р.Н.2'!G7</f>
        <v>0</v>
      </c>
      <c r="H76" s="55">
        <f>'Гульченко Р.Н.2'!H7</f>
        <v>0</v>
      </c>
      <c r="I76" s="55">
        <f>'Гульченко Р.Н.2'!I7</f>
        <v>1</v>
      </c>
      <c r="J76" s="55">
        <f>'Гульченко Р.Н.2'!J7</f>
        <v>1</v>
      </c>
      <c r="K76" s="55">
        <f>'Гульченко Р.Н.2'!K7</f>
        <v>0</v>
      </c>
      <c r="L76" s="55">
        <f>'Гульченко Р.Н.2'!L7</f>
        <v>1</v>
      </c>
      <c r="M76" s="55">
        <f>'Гульченко Р.Н.2'!M7</f>
        <v>1</v>
      </c>
      <c r="N76" s="55">
        <f>'Гульченко Р.Н.2'!N7</f>
        <v>1</v>
      </c>
      <c r="O76" s="55">
        <f>'Гульченко Р.Н.2'!O7</f>
        <v>0</v>
      </c>
      <c r="P76" s="55">
        <f>'Гульченко Р.Н.2'!P7</f>
        <v>1</v>
      </c>
      <c r="Q76" s="55">
        <f>'Гульченко Р.Н.2'!Q7</f>
        <v>0</v>
      </c>
      <c r="R76" s="55">
        <f>'Гульченко Р.Н.2'!R7</f>
        <v>1</v>
      </c>
      <c r="S76" s="55">
        <f>'Гульченко Р.Н.2'!S7</f>
        <v>0</v>
      </c>
      <c r="T76" s="55">
        <f>'Гульченко Р.Н.2'!T7</f>
        <v>0</v>
      </c>
      <c r="U76" s="55">
        <f>'Гульченко Р.Н.2'!U7</f>
        <v>0</v>
      </c>
      <c r="V76" s="55">
        <f>'Гульченко Р.Н.2'!V7</f>
        <v>0</v>
      </c>
      <c r="W76" s="55">
        <f>'Гульченко Р.Н.2'!W7</f>
        <v>0</v>
      </c>
    </row>
    <row r="77" spans="1:23" ht="96" customHeight="1">
      <c r="A77" s="4" t="s">
        <v>117</v>
      </c>
      <c r="B77" s="4" t="s">
        <v>245</v>
      </c>
      <c r="C77" s="45" t="s">
        <v>252</v>
      </c>
      <c r="D77" s="55">
        <f>'Гульченко Р.Н.2'!D8</f>
        <v>8</v>
      </c>
      <c r="E77" s="55">
        <f>'Гульченко Р.Н.2'!E8</f>
        <v>3</v>
      </c>
      <c r="F77" s="55">
        <f>'Гульченко Р.Н.2'!F8</f>
        <v>8</v>
      </c>
      <c r="G77" s="55">
        <f>'Гульченко Р.Н.2'!G8</f>
        <v>0</v>
      </c>
      <c r="H77" s="55">
        <f>'Гульченко Р.Н.2'!H8</f>
        <v>0</v>
      </c>
      <c r="I77" s="55">
        <f>'Гульченко Р.Н.2'!I8</f>
        <v>0</v>
      </c>
      <c r="J77" s="55">
        <f>'Гульченко Р.Н.2'!J8</f>
        <v>3</v>
      </c>
      <c r="K77" s="55">
        <f>'Гульченко Р.Н.2'!K8</f>
        <v>0</v>
      </c>
      <c r="L77" s="55">
        <f>'Гульченко Р.Н.2'!L8</f>
        <v>0</v>
      </c>
      <c r="M77" s="55">
        <f>'Гульченко Р.Н.2'!M8</f>
        <v>0</v>
      </c>
      <c r="N77" s="55">
        <f>'Гульченко Р.Н.2'!N8</f>
        <v>0</v>
      </c>
      <c r="O77" s="55">
        <f>'Гульченко Р.Н.2'!O8</f>
        <v>0</v>
      </c>
      <c r="P77" s="55">
        <f>'Гульченко Р.Н.2'!P8</f>
        <v>0</v>
      </c>
      <c r="Q77" s="55">
        <f>'Гульченко Р.Н.2'!Q8</f>
        <v>0</v>
      </c>
      <c r="R77" s="55">
        <f>'Гульченко Р.Н.2'!R8</f>
        <v>0</v>
      </c>
      <c r="S77" s="55">
        <f>'Гульченко Р.Н.2'!S8</f>
        <v>0</v>
      </c>
      <c r="T77" s="55">
        <f>'Гульченко Р.Н.2'!T8</f>
        <v>0</v>
      </c>
      <c r="U77" s="55">
        <f>'Гульченко Р.Н.2'!U8</f>
        <v>0</v>
      </c>
      <c r="V77" s="55">
        <f>'Гульченко Р.Н.2'!V8</f>
        <v>0</v>
      </c>
      <c r="W77" s="55">
        <f>'Гульченко Р.Н.2'!W8</f>
        <v>0</v>
      </c>
    </row>
    <row r="78" spans="1:23" ht="60" customHeight="1">
      <c r="A78" s="4" t="s">
        <v>120</v>
      </c>
      <c r="B78" s="4" t="s">
        <v>118</v>
      </c>
      <c r="C78" s="45" t="s">
        <v>119</v>
      </c>
      <c r="D78" s="50">
        <f>IF(AND(('Гульченко Р.Н.2'!D9&gt;=0),('Гульченко Р.Н.2'!D9&lt;1.5)),1,IF(AND(('Гульченко Р.Н.2'!D9=1.5),('Гульченко Р.Н.2'!D9=1.5)),3,IF(AND(('Гульченко Р.Н.2'!D9&gt;1.5),('Гульченко Р.Н.2'!D9&gt;1.5)),5,0)))</f>
        <v>1</v>
      </c>
      <c r="E78" s="50">
        <f>IF(AND(('Гульченко Р.Н.2'!E9&gt;=0),('Гульченко Р.Н.2'!E9&lt;1.5)),1,IF(AND(('Гульченко Р.Н.2'!E9=1.5),('Гульченко Р.Н.2'!E9=1.5)),3,IF(AND(('Гульченко Р.Н.2'!E9&gt;1.5),('Гульченко Р.Н.2'!E9&gt;1.5)),5,0)))</f>
        <v>5</v>
      </c>
      <c r="F78" s="50">
        <f>IF(AND(('Гульченко Р.Н.2'!F9&gt;=0),('Гульченко Р.Н.2'!F9&lt;1.5)),1,IF(AND(('Гульченко Р.Н.2'!F9=1.5),('Гульченко Р.Н.2'!F9=1.5)),3,IF(AND(('Гульченко Р.Н.2'!F9&gt;1.5),('Гульченко Р.Н.2'!F9&gt;1.5)),5,0)))</f>
        <v>5</v>
      </c>
      <c r="G78" s="50">
        <f>IF(AND(('Гульченко Р.Н.2'!G9&gt;=0),('Гульченко Р.Н.2'!G9&lt;1.5)),1,IF(AND(('Гульченко Р.Н.2'!G9=1.5),('Гульченко Р.Н.2'!G9=1.5)),3,IF(AND(('Гульченко Р.Н.2'!G9&gt;1.5),('Гульченко Р.Н.2'!G9&gt;1.5)),5,0)))</f>
        <v>1</v>
      </c>
      <c r="H78" s="50">
        <f>IF(AND(('Гульченко Р.Н.2'!H9&gt;=0),('Гульченко Р.Н.2'!H9&lt;1.5)),1,IF(AND(('Гульченко Р.Н.2'!H9=1.5),('Гульченко Р.Н.2'!H9=1.5)),3,IF(AND(('Гульченко Р.Н.2'!H9&gt;1.5),('Гульченко Р.Н.2'!H9&gt;1.5)),5,0)))</f>
        <v>5</v>
      </c>
      <c r="I78" s="50">
        <f>IF(AND(('Гульченко Р.Н.2'!I9&gt;=0),('Гульченко Р.Н.2'!I9&lt;1.5)),1,IF(AND(('Гульченко Р.Н.2'!I9=1.5),('Гульченко Р.Н.2'!I9=1.5)),3,IF(AND(('Гульченко Р.Н.2'!I9&gt;1.5),('Гульченко Р.Н.2'!I9&gt;1.5)),5,0)))</f>
        <v>1</v>
      </c>
      <c r="J78" s="50">
        <f>IF(AND(('Гульченко Р.Н.2'!J9&gt;=0),('Гульченко Р.Н.2'!J9&lt;1.5)),1,IF(AND(('Гульченко Р.Н.2'!J9=1.5),('Гульченко Р.Н.2'!J9=1.5)),3,IF(AND(('Гульченко Р.Н.2'!J9&gt;1.5),('Гульченко Р.Н.2'!J9&gt;1.5)),5,0)))</f>
        <v>5</v>
      </c>
      <c r="K78" s="50">
        <f>IF(AND(('Гульченко Р.Н.2'!K9&gt;=0),('Гульченко Р.Н.2'!K9&lt;1.5)),1,IF(AND(('Гульченко Р.Н.2'!K9=1.5),('Гульченко Р.Н.2'!K9=1.5)),3,IF(AND(('Гульченко Р.Н.2'!K9&gt;1.5),('Гульченко Р.Н.2'!K9&gt;1.5)),5,0)))</f>
        <v>5</v>
      </c>
      <c r="L78" s="50">
        <f>IF(AND(('Гульченко Р.Н.2'!L9&gt;=0),('Гульченко Р.Н.2'!L9&lt;1.5)),1,IF(AND(('Гульченко Р.Н.2'!L9=1.5),('Гульченко Р.Н.2'!L9=1.5)),3,IF(AND(('Гульченко Р.Н.2'!L9&gt;1.5),('Гульченко Р.Н.2'!L9&gt;1.5)),5,0)))</f>
        <v>1</v>
      </c>
      <c r="M78" s="50">
        <f>IF(AND(('Гульченко Р.Н.2'!M9&gt;=0),('Гульченко Р.Н.2'!M9&lt;1.5)),1,IF(AND(('Гульченко Р.Н.2'!M9=1.5),('Гульченко Р.Н.2'!M9=1.5)),3,IF(AND(('Гульченко Р.Н.2'!M9&gt;1.5),('Гульченко Р.Н.2'!M9&gt;1.5)),5,0)))</f>
        <v>1</v>
      </c>
      <c r="N78" s="50">
        <f>IF(AND(('Гульченко Р.Н.2'!N9&gt;=0),('Гульченко Р.Н.2'!N9&lt;1.5)),1,IF(AND(('Гульченко Р.Н.2'!N9=1.5),('Гульченко Р.Н.2'!N9=1.5)),3,IF(AND(('Гульченко Р.Н.2'!N9&gt;1.5),('Гульченко Р.Н.2'!N9&gt;1.5)),5,0)))</f>
        <v>1</v>
      </c>
      <c r="O78" s="50">
        <f>IF(AND(('Гульченко Р.Н.2'!O9&gt;=0),('Гульченко Р.Н.2'!O9&lt;1.5)),1,IF(AND(('Гульченко Р.Н.2'!O9=1.5),('Гульченко Р.Н.2'!O9=1.5)),3,IF(AND(('Гульченко Р.Н.2'!O9&gt;1.5),('Гульченко Р.Н.2'!O9&gt;1.5)),5,0)))</f>
        <v>1</v>
      </c>
      <c r="P78" s="50">
        <f>IF(AND(('Гульченко Р.Н.2'!P9&gt;=0),('Гульченко Р.Н.2'!P9&lt;1.5)),1,IF(AND(('Гульченко Р.Н.2'!P9=1.5),('Гульченко Р.Н.2'!P9=1.5)),3,IF(AND(('Гульченко Р.Н.2'!P9&gt;1.5),('Гульченко Р.Н.2'!P9&gt;1.5)),5,0)))</f>
        <v>1</v>
      </c>
      <c r="Q78" s="50">
        <f>IF(AND(('Гульченко Р.Н.2'!Q9&gt;=0),('Гульченко Р.Н.2'!Q9&lt;1.5)),1,IF(AND(('Гульченко Р.Н.2'!Q9=1.5),('Гульченко Р.Н.2'!Q9=1.5)),3,IF(AND(('Гульченко Р.Н.2'!Q9&gt;1.5),('Гульченко Р.Н.2'!Q9&gt;1.5)),5,0)))</f>
        <v>1</v>
      </c>
      <c r="R78" s="50">
        <f>IF(AND(('Гульченко Р.Н.2'!R9&gt;=0),('Гульченко Р.Н.2'!R9&lt;1.5)),1,IF(AND(('Гульченко Р.Н.2'!R9=1.5),('Гульченко Р.Н.2'!R9=1.5)),3,IF(AND(('Гульченко Р.Н.2'!R9&gt;1.5),('Гульченко Р.Н.2'!R9&gt;1.5)),5,0)))</f>
        <v>1</v>
      </c>
      <c r="S78" s="50">
        <f>IF(AND(('Гульченко Р.Н.2'!S9&gt;=0),('Гульченко Р.Н.2'!S9&lt;1.5)),1,IF(AND(('Гульченко Р.Н.2'!S9=1.5),('Гульченко Р.Н.2'!S9=1.5)),3,IF(AND(('Гульченко Р.Н.2'!S9&gt;1.5),('Гульченко Р.Н.2'!S9&gt;1.5)),5,0)))</f>
        <v>1</v>
      </c>
      <c r="T78" s="50">
        <f>IF(AND(('Гульченко Р.Н.2'!T9&gt;=0),('Гульченко Р.Н.2'!T9&lt;1.5)),1,IF(AND(('Гульченко Р.Н.2'!T9=1.5),('Гульченко Р.Н.2'!T9=1.5)),3,IF(AND(('Гульченко Р.Н.2'!T9&gt;1.5),('Гульченко Р.Н.2'!T9&gt;1.5)),5,0)))</f>
        <v>5</v>
      </c>
      <c r="U78" s="50">
        <f>IF(AND(('Гульченко Р.Н.2'!U9&gt;=0),('Гульченко Р.Н.2'!U9&lt;1.5)),1,IF(AND(('Гульченко Р.Н.2'!U9=1.5),('Гульченко Р.Н.2'!U9=1.5)),3,IF(AND(('Гульченко Р.Н.2'!U9&gt;1.5),('Гульченко Р.Н.2'!U9&gt;1.5)),5,0)))</f>
        <v>1</v>
      </c>
      <c r="V78" s="50">
        <f>IF(AND(('Гульченко Р.Н.2'!V9&gt;=0),('Гульченко Р.Н.2'!V9&lt;1.5)),1,IF(AND(('Гульченко Р.Н.2'!V9=1.5),('Гульченко Р.Н.2'!V9=1.5)),3,IF(AND(('Гульченко Р.Н.2'!V9&gt;1.5),('Гульченко Р.Н.2'!V9&gt;1.5)),5,0)))</f>
        <v>1</v>
      </c>
      <c r="W78" s="50">
        <f>IF(AND(('Гульченко Р.Н.2'!W9&gt;=0),('Гульченко Р.Н.2'!W9&lt;1.5)),1,IF(AND(('Гульченко Р.Н.2'!W9=1.5),('Гульченко Р.Н.2'!W9=1.5)),3,IF(AND(('Гульченко Р.Н.2'!W9&gt;1.5),('Гульченко Р.Н.2'!W9&gt;1.5)),5,0)))</f>
        <v>1</v>
      </c>
    </row>
    <row r="79" spans="1:23" ht="92.25" customHeight="1">
      <c r="A79" s="4" t="s">
        <v>123</v>
      </c>
      <c r="B79" s="4" t="s">
        <v>121</v>
      </c>
      <c r="C79" s="45" t="s">
        <v>122</v>
      </c>
      <c r="D79" s="50">
        <f>'Гульченко Р.Н.2'!D8</f>
        <v>8</v>
      </c>
      <c r="E79" s="50">
        <f>'Гульченко Р.Н.2'!E8</f>
        <v>3</v>
      </c>
      <c r="F79" s="50">
        <f>'Гульченко Р.Н.2'!F8</f>
        <v>8</v>
      </c>
      <c r="G79" s="50">
        <f>'Гульченко Р.Н.2'!G8</f>
        <v>0</v>
      </c>
      <c r="H79" s="50">
        <f>'Гульченко Р.Н.2'!H8</f>
        <v>0</v>
      </c>
      <c r="I79" s="50">
        <f>'Гульченко Р.Н.2'!I8</f>
        <v>0</v>
      </c>
      <c r="J79" s="50">
        <f>'Гульченко Р.Н.2'!J8</f>
        <v>3</v>
      </c>
      <c r="K79" s="50">
        <f>'Гульченко Р.Н.2'!K8</f>
        <v>0</v>
      </c>
      <c r="L79" s="50">
        <f>'Гульченко Р.Н.2'!L8</f>
        <v>0</v>
      </c>
      <c r="M79" s="50">
        <f>'Гульченко Р.Н.2'!M8</f>
        <v>0</v>
      </c>
      <c r="N79" s="50">
        <f>'Гульченко Р.Н.2'!N8</f>
        <v>0</v>
      </c>
      <c r="O79" s="50">
        <f>'Гульченко Р.Н.2'!O8</f>
        <v>0</v>
      </c>
      <c r="P79" s="50">
        <f>'Гульченко Р.Н.2'!P8</f>
        <v>0</v>
      </c>
      <c r="Q79" s="50">
        <f>'Гульченко Р.Н.2'!Q8</f>
        <v>0</v>
      </c>
      <c r="R79" s="50">
        <f>'Гульченко Р.Н.2'!R8</f>
        <v>0</v>
      </c>
      <c r="S79" s="50">
        <f>'Гульченко Р.Н.2'!S8</f>
        <v>0</v>
      </c>
      <c r="T79" s="50">
        <f>'Гульченко Р.Н.2'!T8</f>
        <v>0</v>
      </c>
      <c r="U79" s="50">
        <f>'Гульченко Р.Н.2'!U8</f>
        <v>0</v>
      </c>
      <c r="V79" s="50">
        <f>'Гульченко Р.Н.2'!V8</f>
        <v>0</v>
      </c>
      <c r="W79" s="50">
        <f>'Гульченко Р.Н.2'!W8</f>
        <v>0</v>
      </c>
    </row>
    <row r="80" spans="1:23" ht="53.25" customHeight="1">
      <c r="A80" s="4" t="s">
        <v>124</v>
      </c>
      <c r="B80" s="4" t="s">
        <v>246</v>
      </c>
      <c r="C80" s="45" t="s">
        <v>74</v>
      </c>
      <c r="D80" s="50">
        <f>('Гульченко Р.Н.2'!D10)</f>
        <v>3</v>
      </c>
      <c r="E80" s="50">
        <f>('Гульченко Р.Н.2'!E10)</f>
        <v>3</v>
      </c>
      <c r="F80" s="50">
        <f>('Гульченко Р.Н.2'!F10)</f>
        <v>5</v>
      </c>
      <c r="G80" s="50">
        <f>('Гульченко Р.Н.2'!G10)</f>
        <v>0</v>
      </c>
      <c r="H80" s="50">
        <f>('Гульченко Р.Н.2'!H10)</f>
        <v>5</v>
      </c>
      <c r="I80" s="50">
        <f>('Гульченко Р.Н.2'!I10)</f>
        <v>3</v>
      </c>
      <c r="J80" s="50">
        <f>('Гульченко Р.Н.2'!J10)</f>
        <v>3</v>
      </c>
      <c r="K80" s="50">
        <f>('Гульченко Р.Н.2'!K10)</f>
        <v>0</v>
      </c>
      <c r="L80" s="50">
        <f>('Гульченко Р.Н.2'!L10)</f>
        <v>3</v>
      </c>
      <c r="M80" s="50">
        <f>('Гульченко Р.Н.2'!M10)</f>
        <v>0</v>
      </c>
      <c r="N80" s="50">
        <f>('Гульченко Р.Н.2'!N10)</f>
        <v>0</v>
      </c>
      <c r="O80" s="50">
        <f>('Гульченко Р.Н.2'!O10)</f>
        <v>3</v>
      </c>
      <c r="P80" s="50">
        <f>('Гульченко Р.Н.2'!P10)</f>
        <v>0</v>
      </c>
      <c r="Q80" s="50">
        <f>('Гульченко Р.Н.2'!Q10)</f>
        <v>0</v>
      </c>
      <c r="R80" s="50">
        <f>('Гульченко Р.Н.2'!R10)</f>
        <v>3</v>
      </c>
      <c r="S80" s="50">
        <f>('Гульченко Р.Н.2'!S10)</f>
        <v>0</v>
      </c>
      <c r="T80" s="50">
        <f>('Гульченко Р.Н.2'!T10)</f>
        <v>3</v>
      </c>
      <c r="U80" s="50">
        <f>('Гульченко Р.Н.2'!U10)</f>
        <v>3</v>
      </c>
      <c r="V80" s="50">
        <f>('Гульченко Р.Н.2'!V10)</f>
        <v>0</v>
      </c>
      <c r="W80" s="50">
        <f>('Гульченко Р.Н.2'!W10)</f>
        <v>0</v>
      </c>
    </row>
    <row r="81" spans="1:23" ht="61.5" customHeight="1">
      <c r="A81" s="4" t="s">
        <v>125</v>
      </c>
      <c r="B81" s="4" t="s">
        <v>126</v>
      </c>
      <c r="C81" s="45" t="s">
        <v>74</v>
      </c>
      <c r="D81" s="50">
        <f>('Гульченко Р.Н.2'!D11)</f>
        <v>3</v>
      </c>
      <c r="E81" s="50">
        <f>('Гульченко Р.Н.2'!E11)</f>
        <v>3</v>
      </c>
      <c r="F81" s="50">
        <f>('Гульченко Р.Н.2'!F11)</f>
        <v>3</v>
      </c>
      <c r="G81" s="50">
        <f>('Гульченко Р.Н.2'!G11)</f>
        <v>3</v>
      </c>
      <c r="H81" s="50">
        <f>('Гульченко Р.Н.2'!H11)</f>
        <v>0</v>
      </c>
      <c r="I81" s="50">
        <f>('Гульченко Р.Н.2'!I11)</f>
        <v>0</v>
      </c>
      <c r="J81" s="50">
        <f>('Гульченко Р.Н.2'!J11)</f>
        <v>0</v>
      </c>
      <c r="K81" s="50">
        <f>('Гульченко Р.Н.2'!K11)</f>
        <v>0</v>
      </c>
      <c r="L81" s="50">
        <f>('Гульченко Р.Н.2'!L11)</f>
        <v>0</v>
      </c>
      <c r="M81" s="50">
        <f>('Гульченко Р.Н.2'!M11)</f>
        <v>0</v>
      </c>
      <c r="N81" s="50">
        <f>('Гульченко Р.Н.2'!N11)</f>
        <v>0</v>
      </c>
      <c r="O81" s="50">
        <f>('Гульченко Р.Н.2'!O11)</f>
        <v>0</v>
      </c>
      <c r="P81" s="50">
        <f>('Гульченко Р.Н.2'!P11)</f>
        <v>0</v>
      </c>
      <c r="Q81" s="50">
        <f>('Гульченко Р.Н.2'!Q11)</f>
        <v>0</v>
      </c>
      <c r="R81" s="50">
        <f>('Гульченко Р.Н.2'!R11)</f>
        <v>0</v>
      </c>
      <c r="S81" s="50">
        <f>('Гульченко Р.Н.2'!S11)</f>
        <v>0</v>
      </c>
      <c r="T81" s="50">
        <f>('Гульченко Р.Н.2'!T11)</f>
        <v>0</v>
      </c>
      <c r="U81" s="50">
        <f>('Гульченко Р.Н.2'!U11)</f>
        <v>0</v>
      </c>
      <c r="V81" s="50">
        <f>('Гульченко Р.Н.2'!V11)</f>
        <v>0</v>
      </c>
      <c r="W81" s="50">
        <f>('Гульченко Р.Н.2'!W11)</f>
        <v>0</v>
      </c>
    </row>
    <row r="82" spans="1:23" ht="75" customHeight="1">
      <c r="A82" s="4" t="s">
        <v>127</v>
      </c>
      <c r="B82" s="4" t="s">
        <v>128</v>
      </c>
      <c r="C82" s="45" t="s">
        <v>66</v>
      </c>
      <c r="D82" s="50">
        <f>('Гульченко Р.Н.2'!D12)</f>
        <v>3</v>
      </c>
      <c r="E82" s="50">
        <f>('Гульченко Р.Н.2'!E12)</f>
        <v>3</v>
      </c>
      <c r="F82" s="50">
        <f>('Гульченко Р.Н.2'!F12)</f>
        <v>3</v>
      </c>
      <c r="G82" s="50">
        <f>('Гульченко Р.Н.2'!G12)</f>
        <v>0</v>
      </c>
      <c r="H82" s="50">
        <f>('Гульченко Р.Н.2'!H12)</f>
        <v>0</v>
      </c>
      <c r="I82" s="50">
        <f>('Гульченко Р.Н.2'!I12)</f>
        <v>0</v>
      </c>
      <c r="J82" s="50">
        <f>('Гульченко Р.Н.2'!J12)</f>
        <v>0</v>
      </c>
      <c r="K82" s="50">
        <f>('Гульченко Р.Н.2'!K12)</f>
        <v>0</v>
      </c>
      <c r="L82" s="50">
        <f>('Гульченко Р.Н.2'!L12)</f>
        <v>0</v>
      </c>
      <c r="M82" s="50">
        <f>('Гульченко Р.Н.2'!M12)</f>
        <v>0</v>
      </c>
      <c r="N82" s="50">
        <f>('Гульченко Р.Н.2'!N12)</f>
        <v>0</v>
      </c>
      <c r="O82" s="50">
        <f>('Гульченко Р.Н.2'!O12)</f>
        <v>0</v>
      </c>
      <c r="P82" s="50">
        <f>('Гульченко Р.Н.2'!P12)</f>
        <v>0</v>
      </c>
      <c r="Q82" s="50">
        <f>('Гульченко Р.Н.2'!Q12)</f>
        <v>0</v>
      </c>
      <c r="R82" s="50">
        <f>('Гульченко Р.Н.2'!R12)</f>
        <v>0</v>
      </c>
      <c r="S82" s="50">
        <f>('Гульченко Р.Н.2'!S12)</f>
        <v>0</v>
      </c>
      <c r="T82" s="50">
        <f>('Гульченко Р.Н.2'!T12)</f>
        <v>0</v>
      </c>
      <c r="U82" s="50">
        <f>('Гульченко Р.Н.2'!U12)</f>
        <v>0</v>
      </c>
      <c r="V82" s="50">
        <f>('Гульченко Р.Н.2'!V12)</f>
        <v>0</v>
      </c>
      <c r="W82" s="50">
        <f>('Гульченко Р.Н.2'!W12)</f>
        <v>0</v>
      </c>
    </row>
    <row r="83" spans="1:23" ht="60" customHeight="1">
      <c r="A83" s="4" t="s">
        <v>129</v>
      </c>
      <c r="B83" s="4" t="s">
        <v>247</v>
      </c>
      <c r="C83" s="45" t="s">
        <v>248</v>
      </c>
      <c r="D83" s="50">
        <f>('Гульченко Р.Н.2'!D13)</f>
        <v>0</v>
      </c>
      <c r="E83" s="50">
        <f>('Гульченко Р.Н.2'!E13)</f>
        <v>5</v>
      </c>
      <c r="F83" s="50">
        <f>('Гульченко Р.Н.2'!F13)</f>
        <v>5</v>
      </c>
      <c r="G83" s="50">
        <f>('Гульченко Р.Н.2'!G13)</f>
        <v>0</v>
      </c>
      <c r="H83" s="50">
        <f>('Гульченко Р.Н.2'!H13)</f>
        <v>5</v>
      </c>
      <c r="I83" s="50">
        <f>('Гульченко Р.Н.2'!I13)</f>
        <v>0</v>
      </c>
      <c r="J83" s="50">
        <f>('Гульченко Р.Н.2'!J13)</f>
        <v>0</v>
      </c>
      <c r="K83" s="50">
        <f>('Гульченко Р.Н.2'!K13)</f>
        <v>0</v>
      </c>
      <c r="L83" s="50">
        <f>('Гульченко Р.Н.2'!L13)</f>
        <v>5</v>
      </c>
      <c r="M83" s="50">
        <f>('Гульченко Р.Н.2'!M13)</f>
        <v>0</v>
      </c>
      <c r="N83" s="50">
        <f>('Гульченко Р.Н.2'!N13)</f>
        <v>5</v>
      </c>
      <c r="O83" s="50">
        <f>('Гульченко Р.Н.2'!O13)</f>
        <v>0</v>
      </c>
      <c r="P83" s="50">
        <f>('Гульченко Р.Н.2'!P13)</f>
        <v>2</v>
      </c>
      <c r="Q83" s="50">
        <f>('Гульченко Р.Н.2'!Q13)</f>
        <v>0</v>
      </c>
      <c r="R83" s="50">
        <f>('Гульченко Р.Н.2'!R13)</f>
        <v>0</v>
      </c>
      <c r="S83" s="50">
        <f>('Гульченко Р.Н.2'!S13)</f>
        <v>0</v>
      </c>
      <c r="T83" s="50">
        <f>('Гульченко Р.Н.2'!T13)</f>
        <v>0</v>
      </c>
      <c r="U83" s="50">
        <f>('Гульченко Р.Н.2'!U13)</f>
        <v>0</v>
      </c>
      <c r="V83" s="50">
        <f>('Гульченко Р.Н.2'!V13)</f>
        <v>0</v>
      </c>
      <c r="W83" s="50">
        <f>('Гульченко Р.Н.2'!W13)</f>
        <v>0</v>
      </c>
    </row>
    <row r="84" spans="1:23" ht="15.75" customHeight="1">
      <c r="A84" s="124" t="s">
        <v>213</v>
      </c>
      <c r="B84" s="125"/>
      <c r="C84" s="125"/>
      <c r="D84" s="53">
        <f aca="true" t="shared" si="6" ref="D84:W84">SUM(D74:D83)</f>
        <v>29</v>
      </c>
      <c r="E84" s="53">
        <f t="shared" si="6"/>
        <v>38</v>
      </c>
      <c r="F84" s="53">
        <f t="shared" si="6"/>
        <v>52</v>
      </c>
      <c r="G84" s="53">
        <f>SUM(G74:G83)</f>
        <v>4</v>
      </c>
      <c r="H84" s="53">
        <f t="shared" si="6"/>
        <v>15</v>
      </c>
      <c r="I84" s="53">
        <f t="shared" si="6"/>
        <v>5</v>
      </c>
      <c r="J84" s="53">
        <f t="shared" si="6"/>
        <v>15</v>
      </c>
      <c r="K84" s="53">
        <f t="shared" si="6"/>
        <v>5</v>
      </c>
      <c r="L84" s="53">
        <f t="shared" si="6"/>
        <v>21</v>
      </c>
      <c r="M84" s="53">
        <f t="shared" si="6"/>
        <v>2</v>
      </c>
      <c r="N84" s="53">
        <f t="shared" si="6"/>
        <v>7</v>
      </c>
      <c r="O84" s="53">
        <f t="shared" si="6"/>
        <v>4</v>
      </c>
      <c r="P84" s="53">
        <f t="shared" si="6"/>
        <v>4</v>
      </c>
      <c r="Q84" s="53">
        <f t="shared" si="6"/>
        <v>1</v>
      </c>
      <c r="R84" s="53">
        <f t="shared" si="6"/>
        <v>5</v>
      </c>
      <c r="S84" s="53">
        <f t="shared" si="6"/>
        <v>1</v>
      </c>
      <c r="T84" s="53">
        <f t="shared" si="6"/>
        <v>8</v>
      </c>
      <c r="U84" s="53">
        <f t="shared" si="6"/>
        <v>4</v>
      </c>
      <c r="V84" s="53">
        <f t="shared" si="6"/>
        <v>1</v>
      </c>
      <c r="W84" s="53">
        <f t="shared" si="6"/>
        <v>1</v>
      </c>
    </row>
    <row r="85" spans="1:23" ht="15">
      <c r="A85" s="142" t="s">
        <v>387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30" customHeight="1">
      <c r="A86" s="57" t="s">
        <v>132</v>
      </c>
      <c r="B86" s="58" t="s">
        <v>272</v>
      </c>
      <c r="C86" s="59" t="s">
        <v>66</v>
      </c>
      <c r="D86" s="60">
        <f>'Батталова Р.Н.'!D5</f>
        <v>5</v>
      </c>
      <c r="E86" s="60">
        <f>'Батталова Р.Н.'!E5</f>
        <v>5</v>
      </c>
      <c r="F86" s="60">
        <f>'Батталова Р.Н.'!F5</f>
        <v>4</v>
      </c>
      <c r="G86" s="60">
        <f>'Батталова Р.Н.'!G5</f>
        <v>5</v>
      </c>
      <c r="H86" s="60">
        <f>'Батталова Р.Н.'!H5</f>
        <v>3</v>
      </c>
      <c r="I86" s="60">
        <f>'Батталова Р.Н.'!I5</f>
        <v>5</v>
      </c>
      <c r="J86" s="60">
        <f>'Батталова Р.Н.'!J5</f>
        <v>4</v>
      </c>
      <c r="K86" s="60">
        <f>'Батталова Р.Н.'!K5</f>
        <v>4</v>
      </c>
      <c r="L86" s="60">
        <f>'Батталова Р.Н.'!L5</f>
        <v>5</v>
      </c>
      <c r="M86" s="60">
        <f>'Батталова Р.Н.'!M5</f>
        <v>3</v>
      </c>
      <c r="N86" s="60">
        <f>'Батталова Р.Н.'!N5</f>
        <v>5</v>
      </c>
      <c r="O86" s="60">
        <f>'Батталова Р.Н.'!O5</f>
        <v>3</v>
      </c>
      <c r="P86" s="60">
        <f>'Батталова Р.Н.'!P5</f>
        <v>4</v>
      </c>
      <c r="Q86" s="60">
        <f>'Батталова Р.Н.'!Q5</f>
        <v>5</v>
      </c>
      <c r="R86" s="60">
        <f>'Батталова Р.Н.'!R5</f>
        <v>5</v>
      </c>
      <c r="S86" s="60">
        <f>'Батталова Р.Н.'!S5</f>
        <v>5</v>
      </c>
      <c r="T86" s="60">
        <f>'Батталова Р.Н.'!T5</f>
        <v>5</v>
      </c>
      <c r="U86" s="60">
        <f>'Батталова Р.Н.'!U5</f>
        <v>5</v>
      </c>
      <c r="V86" s="60">
        <f>'Батталова Р.Н.'!V5</f>
        <v>5</v>
      </c>
      <c r="W86" s="60">
        <f>'Батталова Р.Н.'!W5</f>
        <v>5</v>
      </c>
    </row>
    <row r="87" spans="1:23" ht="15">
      <c r="A87" s="12" t="s">
        <v>133</v>
      </c>
      <c r="B87" s="3" t="s">
        <v>134</v>
      </c>
      <c r="C87" s="35" t="s">
        <v>66</v>
      </c>
      <c r="D87" s="60">
        <f>'Батталова Р.Н.'!D6</f>
        <v>5</v>
      </c>
      <c r="E87" s="60">
        <f>'Батталова Р.Н.'!E6</f>
        <v>5</v>
      </c>
      <c r="F87" s="60">
        <f>'Батталова Р.Н.'!F6</f>
        <v>5</v>
      </c>
      <c r="G87" s="60">
        <f>'Батталова Р.Н.'!G6</f>
        <v>5</v>
      </c>
      <c r="H87" s="60">
        <f>'Батталова Р.Н.'!H6</f>
        <v>5</v>
      </c>
      <c r="I87" s="60">
        <f>'Батталова Р.Н.'!I6</f>
        <v>5</v>
      </c>
      <c r="J87" s="60">
        <f>'Батталова Р.Н.'!J6</f>
        <v>5</v>
      </c>
      <c r="K87" s="60">
        <f>'Батталова Р.Н.'!K6</f>
        <v>5</v>
      </c>
      <c r="L87" s="60">
        <f>'Батталова Р.Н.'!L6</f>
        <v>5</v>
      </c>
      <c r="M87" s="60">
        <f>'Батталова Р.Н.'!M6</f>
        <v>5</v>
      </c>
      <c r="N87" s="60">
        <f>'Батталова Р.Н.'!N6</f>
        <v>5</v>
      </c>
      <c r="O87" s="60">
        <f>'Батталова Р.Н.'!O6</f>
        <v>5</v>
      </c>
      <c r="P87" s="60">
        <f>'Батталова Р.Н.'!P6</f>
        <v>5</v>
      </c>
      <c r="Q87" s="60">
        <f>'Батталова Р.Н.'!Q6</f>
        <v>5</v>
      </c>
      <c r="R87" s="60">
        <f>'Батталова Р.Н.'!R6</f>
        <v>5</v>
      </c>
      <c r="S87" s="60">
        <f>'Батталова Р.Н.'!S6</f>
        <v>5</v>
      </c>
      <c r="T87" s="60">
        <f>'Батталова Р.Н.'!T6</f>
        <v>5</v>
      </c>
      <c r="U87" s="60">
        <f>'Батталова Р.Н.'!U6</f>
        <v>5</v>
      </c>
      <c r="V87" s="60">
        <f>'Батталова Р.Н.'!V6</f>
        <v>5</v>
      </c>
      <c r="W87" s="60">
        <f>'Батталова Р.Н.'!W6</f>
        <v>5</v>
      </c>
    </row>
    <row r="88" spans="1:23" ht="30" customHeight="1">
      <c r="A88" s="12" t="s">
        <v>135</v>
      </c>
      <c r="B88" s="3" t="s">
        <v>136</v>
      </c>
      <c r="C88" s="35" t="s">
        <v>74</v>
      </c>
      <c r="D88" s="60">
        <f>'Батталова Р.Н.'!D7</f>
        <v>3</v>
      </c>
      <c r="E88" s="60">
        <f>'Батталова Р.Н.'!E7</f>
        <v>3</v>
      </c>
      <c r="F88" s="60">
        <f>'Батталова Р.Н.'!F7</f>
        <v>3</v>
      </c>
      <c r="G88" s="60">
        <f>'Батталова Р.Н.'!G7</f>
        <v>3</v>
      </c>
      <c r="H88" s="60">
        <f>'Батталова Р.Н.'!H7</f>
        <v>3</v>
      </c>
      <c r="I88" s="60">
        <f>'Батталова Р.Н.'!I7</f>
        <v>3</v>
      </c>
      <c r="J88" s="60">
        <f>'Батталова Р.Н.'!J7</f>
        <v>3</v>
      </c>
      <c r="K88" s="60">
        <f>'Батталова Р.Н.'!K7</f>
        <v>3</v>
      </c>
      <c r="L88" s="60">
        <f>'Батталова Р.Н.'!L7</f>
        <v>3</v>
      </c>
      <c r="M88" s="60">
        <f>'Батталова Р.Н.'!M7</f>
        <v>3</v>
      </c>
      <c r="N88" s="60">
        <f>'Батталова Р.Н.'!N7</f>
        <v>3</v>
      </c>
      <c r="O88" s="60">
        <f>'Батталова Р.Н.'!O7</f>
        <v>3</v>
      </c>
      <c r="P88" s="60">
        <f>'Батталова Р.Н.'!P7</f>
        <v>3</v>
      </c>
      <c r="Q88" s="60">
        <f>'Батталова Р.Н.'!Q7</f>
        <v>3</v>
      </c>
      <c r="R88" s="60">
        <f>'Батталова Р.Н.'!R7</f>
        <v>3</v>
      </c>
      <c r="S88" s="60">
        <f>'Батталова Р.Н.'!S7</f>
        <v>3</v>
      </c>
      <c r="T88" s="60">
        <f>'Батталова Р.Н.'!T7</f>
        <v>3</v>
      </c>
      <c r="U88" s="60">
        <f>'Батталова Р.Н.'!U7</f>
        <v>3</v>
      </c>
      <c r="V88" s="60">
        <f>'Батталова Р.Н.'!V7</f>
        <v>3</v>
      </c>
      <c r="W88" s="60">
        <f>'Батталова Р.Н.'!W7</f>
        <v>3</v>
      </c>
    </row>
    <row r="89" spans="1:23" ht="66.75" customHeight="1">
      <c r="A89" s="12" t="s">
        <v>137</v>
      </c>
      <c r="B89" s="6" t="s">
        <v>138</v>
      </c>
      <c r="C89" s="36" t="s">
        <v>232</v>
      </c>
      <c r="D89" s="71">
        <f>IF(AND(('Батталова Р.Н.'!D8&gt;=80),('Батталова Р.Н.'!D8&lt;=89)),2,IF(AND(('Батталова Р.Н.'!D8&gt;=90),('Батталова Р.Н.'!D8&lt;=99)),3,IF(AND(('Батталова Р.Н.'!D8&gt;=100)),5,0)))</f>
        <v>5</v>
      </c>
      <c r="E89" s="71">
        <f>IF(AND(('Батталова Р.Н.'!E8&gt;=80),('Батталова Р.Н.'!E8&lt;=89)),2,IF(AND(('Батталова Р.Н.'!E8&gt;=90),('Батталова Р.Н.'!E8&lt;=99)),3,IF(AND(('Батталова Р.Н.'!E8&gt;=100)),5,0)))</f>
        <v>5</v>
      </c>
      <c r="F89" s="71">
        <f>IF(AND(('Батталова Р.Н.'!F8&gt;=80),('Батталова Р.Н.'!F8&lt;=89)),2,IF(AND(('Батталова Р.Н.'!F8&gt;=90),('Батталова Р.Н.'!F8&lt;=99)),3,IF(AND(('Батталова Р.Н.'!F8&gt;=100)),5,0)))</f>
        <v>5</v>
      </c>
      <c r="G89" s="71">
        <f>IF(AND(('Батталова Р.Н.'!G8&gt;=80),('Батталова Р.Н.'!G8&lt;=89)),2,IF(AND(('Батталова Р.Н.'!G8&gt;=90),('Батталова Р.Н.'!G8&lt;=99)),3,IF(AND(('Батталова Р.Н.'!G8&gt;=100)),5,0)))</f>
        <v>5</v>
      </c>
      <c r="H89" s="71">
        <f>IF(AND(('Батталова Р.Н.'!H8&gt;=80),('Батталова Р.Н.'!H8&lt;=89)),2,IF(AND(('Батталова Р.Н.'!H8&gt;=90),('Батталова Р.Н.'!H8&lt;=99)),3,IF(AND(('Батталова Р.Н.'!H8&gt;=100)),5,0)))</f>
        <v>5</v>
      </c>
      <c r="I89" s="71">
        <f>IF(AND(('Батталова Р.Н.'!I8&gt;=80),('Батталова Р.Н.'!I8&lt;=89)),2,IF(AND(('Батталова Р.Н.'!I8&gt;=90),('Батталова Р.Н.'!I8&lt;=99)),3,IF(AND(('Батталова Р.Н.'!I8&gt;=100)),5,0)))</f>
        <v>5</v>
      </c>
      <c r="J89" s="71">
        <f>IF(AND(('Батталова Р.Н.'!J8&gt;=80),('Батталова Р.Н.'!J8&lt;=89)),2,IF(AND(('Батталова Р.Н.'!J8&gt;=90),('Батталова Р.Н.'!J8&lt;=99)),3,IF(AND(('Батталова Р.Н.'!J8&gt;=100)),5,0)))</f>
        <v>5</v>
      </c>
      <c r="K89" s="71">
        <f>IF(AND(('Батталова Р.Н.'!K8&gt;=80),('Батталова Р.Н.'!K8&lt;=89)),2,IF(AND(('Батталова Р.Н.'!K8&gt;=90),('Батталова Р.Н.'!K8&lt;=99)),3,IF(AND(('Батталова Р.Н.'!K8&gt;=100)),5,0)))</f>
        <v>5</v>
      </c>
      <c r="L89" s="71">
        <f>IF(AND(('Батталова Р.Н.'!L8&gt;=80),('Батталова Р.Н.'!L8&lt;=89)),2,IF(AND(('Батталова Р.Н.'!L8&gt;=90),('Батталова Р.Н.'!L8&lt;=99)),3,IF(AND(('Батталова Р.Н.'!L8&gt;=100)),5,0)))</f>
        <v>5</v>
      </c>
      <c r="M89" s="71">
        <f>IF(AND(('Батталова Р.Н.'!M8&gt;=80),('Батталова Р.Н.'!M8&lt;=89)),2,IF(AND(('Батталова Р.Н.'!M8&gt;=90),('Батталова Р.Н.'!M8&lt;=99)),3,IF(AND(('Батталова Р.Н.'!M8&gt;=100)),5,0)))</f>
        <v>5</v>
      </c>
      <c r="N89" s="71">
        <f>IF(AND(('Батталова Р.Н.'!N8&gt;=80),('Батталова Р.Н.'!N8&lt;=89)),2,IF(AND(('Батталова Р.Н.'!N8&gt;=90),('Батталова Р.Н.'!N8&lt;=99)),3,IF(AND(('Батталова Р.Н.'!N8&gt;=100)),5,0)))</f>
        <v>5</v>
      </c>
      <c r="O89" s="71">
        <f>IF(AND(('Батталова Р.Н.'!O8&gt;=80),('Батталова Р.Н.'!O8&lt;=89)),2,IF(AND(('Батталова Р.Н.'!O8&gt;=90),('Батталова Р.Н.'!O8&lt;=99)),3,IF(AND(('Батталова Р.Н.'!O8&gt;=100)),5,0)))</f>
        <v>5</v>
      </c>
      <c r="P89" s="71">
        <f>IF(AND(('Батталова Р.Н.'!P8&gt;=80),('Батталова Р.Н.'!P8&lt;=89)),2,IF(AND(('Батталова Р.Н.'!P8&gt;=90),('Батталова Р.Н.'!P8&lt;=99)),3,IF(AND(('Батталова Р.Н.'!P8&gt;=100)),5,0)))</f>
        <v>5</v>
      </c>
      <c r="Q89" s="71">
        <f>IF(AND(('Батталова Р.Н.'!Q8&gt;=80),('Батталова Р.Н.'!Q8&lt;=89)),2,IF(AND(('Батталова Р.Н.'!Q8&gt;=90),('Батталова Р.Н.'!Q8&lt;=99)),3,IF(AND(('Батталова Р.Н.'!Q8&gt;=100)),5,0)))</f>
        <v>5</v>
      </c>
      <c r="R89" s="71">
        <f>IF(AND(('Батталова Р.Н.'!R8&gt;=80),('Батталова Р.Н.'!R8&lt;=89)),2,IF(AND(('Батталова Р.Н.'!R8&gt;=90),('Батталова Р.Н.'!R8&lt;=99)),3,IF(AND(('Батталова Р.Н.'!R8&gt;=100)),5,0)))</f>
        <v>5</v>
      </c>
      <c r="S89" s="71">
        <f>IF(AND(('Батталова Р.Н.'!S8&gt;=80),('Батталова Р.Н.'!S8&lt;=89)),2,IF(AND(('Батталова Р.Н.'!S8&gt;=90),('Батталова Р.Н.'!S8&lt;=99)),3,IF(AND(('Батталова Р.Н.'!S8&gt;=100)),5,0)))</f>
        <v>5</v>
      </c>
      <c r="T89" s="71">
        <f>IF(AND(('Батталова Р.Н.'!T8&gt;=80),('Батталова Р.Н.'!T8&lt;=89)),2,IF(AND(('Батталова Р.Н.'!T8&gt;=90),('Батталова Р.Н.'!T8&lt;=99)),3,IF(AND(('Батталова Р.Н.'!T8&gt;=100)),5,0)))</f>
        <v>5</v>
      </c>
      <c r="U89" s="71">
        <f>IF(AND(('Батталова Р.Н.'!U8&gt;=80),('Батталова Р.Н.'!U8&lt;=89)),2,IF(AND(('Батталова Р.Н.'!U8&gt;=90),('Батталова Р.Н.'!U8&lt;=99)),3,IF(AND(('Батталова Р.Н.'!U8&gt;=100)),5,0)))</f>
        <v>5</v>
      </c>
      <c r="V89" s="71">
        <f>IF(AND(('Батталова Р.Н.'!V8&gt;=80),('Батталова Р.Н.'!V8&lt;=89)),2,IF(AND(('Батталова Р.Н.'!V8&gt;=90),('Батталова Р.Н.'!V8&lt;=99)),3,IF(AND(('Батталова Р.Н.'!V8&gt;=100)),5,0)))</f>
        <v>5</v>
      </c>
      <c r="W89" s="71">
        <f>IF(AND(('Батталова Р.Н.'!W8&gt;=80),('Батталова Р.Н.'!W8&lt;=89)),2,IF(AND(('Батталова Р.Н.'!W8&gt;=90),('Батталова Р.Н.'!W8&lt;=99)),3,IF(AND(('Батталова Р.Н.'!W8&gt;=100)),5,0)))</f>
        <v>5</v>
      </c>
    </row>
    <row r="90" spans="1:23" ht="15.75" customHeight="1">
      <c r="A90" s="124" t="s">
        <v>213</v>
      </c>
      <c r="B90" s="125"/>
      <c r="C90" s="125"/>
      <c r="D90" s="53">
        <f aca="true" t="shared" si="7" ref="D90:W90">SUM(D86:D89)</f>
        <v>18</v>
      </c>
      <c r="E90" s="53">
        <f t="shared" si="7"/>
        <v>18</v>
      </c>
      <c r="F90" s="53">
        <f t="shared" si="7"/>
        <v>17</v>
      </c>
      <c r="G90" s="53">
        <f>SUM(G86:G89)</f>
        <v>18</v>
      </c>
      <c r="H90" s="53">
        <f t="shared" si="7"/>
        <v>16</v>
      </c>
      <c r="I90" s="53">
        <f t="shared" si="7"/>
        <v>18</v>
      </c>
      <c r="J90" s="53">
        <f t="shared" si="7"/>
        <v>17</v>
      </c>
      <c r="K90" s="53">
        <f t="shared" si="7"/>
        <v>17</v>
      </c>
      <c r="L90" s="53">
        <f t="shared" si="7"/>
        <v>18</v>
      </c>
      <c r="M90" s="53">
        <f t="shared" si="7"/>
        <v>16</v>
      </c>
      <c r="N90" s="53">
        <f t="shared" si="7"/>
        <v>18</v>
      </c>
      <c r="O90" s="53">
        <f t="shared" si="7"/>
        <v>16</v>
      </c>
      <c r="P90" s="53">
        <f t="shared" si="7"/>
        <v>17</v>
      </c>
      <c r="Q90" s="53">
        <f t="shared" si="7"/>
        <v>18</v>
      </c>
      <c r="R90" s="53">
        <f t="shared" si="7"/>
        <v>18</v>
      </c>
      <c r="S90" s="53">
        <f t="shared" si="7"/>
        <v>18</v>
      </c>
      <c r="T90" s="53">
        <f t="shared" si="7"/>
        <v>18</v>
      </c>
      <c r="U90" s="53">
        <f t="shared" si="7"/>
        <v>18</v>
      </c>
      <c r="V90" s="53">
        <f t="shared" si="7"/>
        <v>18</v>
      </c>
      <c r="W90" s="53">
        <f t="shared" si="7"/>
        <v>18</v>
      </c>
    </row>
    <row r="91" spans="1:23" ht="15">
      <c r="A91" s="142" t="s">
        <v>388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</row>
    <row r="92" spans="1:23" ht="69" customHeight="1">
      <c r="A92" s="57" t="s">
        <v>139</v>
      </c>
      <c r="B92" s="58" t="s">
        <v>273</v>
      </c>
      <c r="C92" s="62" t="s">
        <v>233</v>
      </c>
      <c r="D92" s="63">
        <f>IF(AND(('Харахорина А.А.'!D5&gt;=30),('Харахорина А.А.'!D5&lt;=50)),3,IF(AND(('Харахорина А.А.'!D5&gt;=51),('Харахорина А.А.'!D5&lt;=70)),5,IF(AND(('Харахорина А.А.'!D5&gt;=71)),7,0)))</f>
        <v>0</v>
      </c>
      <c r="E92" s="63">
        <f>IF(AND(('Харахорина А.А.'!E5&gt;=30),('Харахорина А.А.'!E5&lt;=50)),3,IF(AND(('Харахорина А.А.'!E5&gt;=51),('Харахорина А.А.'!E5&lt;=70)),5,IF(AND(('Харахорина А.А.'!E5&gt;=71)),7,0)))</f>
        <v>0</v>
      </c>
      <c r="F92" s="63">
        <f>IF(AND(('Харахорина А.А.'!F5&gt;=30),('Харахорина А.А.'!F5&lt;=50)),3,IF(AND(('Харахорина А.А.'!F5&gt;=51),('Харахорина А.А.'!F5&lt;=70)),5,IF(AND(('Харахорина А.А.'!F5&gt;=71)),7,0)))</f>
        <v>0</v>
      </c>
      <c r="G92" s="63">
        <f>IF(AND(('Харахорина А.А.'!G5&gt;=30),('Харахорина А.А.'!G5&lt;=50)),3,IF(AND(('Харахорина А.А.'!G5&gt;=51),('Харахорина А.А.'!G5&lt;=70)),5,IF(AND(('Харахорина А.А.'!G5&gt;=71)),7,0)))</f>
        <v>0</v>
      </c>
      <c r="H92" s="63">
        <f>IF(AND(('Харахорина А.А.'!H5&gt;=30),('Харахорина А.А.'!H5&lt;=50)),3,IF(AND(('Харахорина А.А.'!H5&gt;=51),('Харахорина А.А.'!H5&lt;=70)),5,IF(AND(('Харахорина А.А.'!H5&gt;=71)),7,0)))</f>
        <v>0</v>
      </c>
      <c r="I92" s="63">
        <f>IF(AND(('Харахорина А.А.'!I5&gt;=30),('Харахорина А.А.'!I5&lt;=50)),3,IF(AND(('Харахорина А.А.'!I5&gt;=51),('Харахорина А.А.'!I5&lt;=70)),5,IF(AND(('Харахорина А.А.'!I5&gt;=71)),7,0)))</f>
        <v>0</v>
      </c>
      <c r="J92" s="63">
        <f>IF(AND(('Харахорина А.А.'!J5&gt;=30),('Харахорина А.А.'!J5&lt;=50)),3,IF(AND(('Харахорина А.А.'!J5&gt;=51),('Харахорина А.А.'!J5&lt;=70)),5,IF(AND(('Харахорина А.А.'!J5&gt;=71)),7,0)))</f>
        <v>0</v>
      </c>
      <c r="K92" s="63">
        <f>IF(AND(('Харахорина А.А.'!K5&gt;=30),('Харахорина А.А.'!K5&lt;=50)),3,IF(AND(('Харахорина А.А.'!K5&gt;=51),('Харахорина А.А.'!K5&lt;=70)),5,IF(AND(('Харахорина А.А.'!K5&gt;=71)),7,0)))</f>
        <v>0</v>
      </c>
      <c r="L92" s="63">
        <f>IF(AND(('Харахорина А.А.'!L5&gt;=30),('Харахорина А.А.'!L5&lt;=50)),3,IF(AND(('Харахорина А.А.'!L5&gt;=51),('Харахорина А.А.'!L5&lt;=70)),5,IF(AND(('Харахорина А.А.'!L5&gt;=71)),7,0)))</f>
        <v>0</v>
      </c>
      <c r="M92" s="63">
        <f>IF(AND(('Харахорина А.А.'!M5&gt;=30),('Харахорина А.А.'!M5&lt;=50)),3,IF(AND(('Харахорина А.А.'!M5&gt;=51),('Харахорина А.А.'!M5&lt;=70)),5,IF(AND(('Харахорина А.А.'!M5&gt;=71)),7,0)))</f>
        <v>0</v>
      </c>
      <c r="N92" s="63">
        <f>IF(AND(('Харахорина А.А.'!N5&gt;=30),('Харахорина А.А.'!N5&lt;=50)),3,IF(AND(('Харахорина А.А.'!N5&gt;=51),('Харахорина А.А.'!N5&lt;=70)),5,IF(AND(('Харахорина А.А.'!N5&gt;=71)),7,0)))</f>
        <v>0</v>
      </c>
      <c r="O92" s="63">
        <f>IF(AND(('Харахорина А.А.'!O5&gt;=30),('Харахорина А.А.'!O5&lt;=50)),3,IF(AND(('Харахорина А.А.'!O5&gt;=51),('Харахорина А.А.'!O5&lt;=70)),5,IF(AND(('Харахорина А.А.'!O5&gt;=71)),7,0)))</f>
        <v>0</v>
      </c>
      <c r="P92" s="63">
        <f>IF(AND(('Харахорина А.А.'!P5&gt;=30),('Харахорина А.А.'!P5&lt;=50)),3,IF(AND(('Харахорина А.А.'!P5&gt;=51),('Харахорина А.А.'!P5&lt;=70)),5,IF(AND(('Харахорина А.А.'!P5&gt;=71)),7,0)))</f>
        <v>0</v>
      </c>
      <c r="Q92" s="63">
        <f>IF(AND(('Харахорина А.А.'!Q5&gt;=30),('Харахорина А.А.'!Q5&lt;=50)),3,IF(AND(('Харахорина А.А.'!Q5&gt;=51),('Харахорина А.А.'!Q5&lt;=70)),5,IF(AND(('Харахорина А.А.'!Q5&gt;=71)),7,0)))</f>
        <v>0</v>
      </c>
      <c r="R92" s="63">
        <f>IF(AND(('Харахорина А.А.'!R5&gt;=30),('Харахорина А.А.'!R5&lt;=50)),3,IF(AND(('Харахорина А.А.'!R5&gt;=51),('Харахорина А.А.'!R5&lt;=70)),5,IF(AND(('Харахорина А.А.'!R5&gt;=71)),7,0)))</f>
        <v>0</v>
      </c>
      <c r="S92" s="63">
        <f>IF(AND(('Харахорина А.А.'!S5&gt;=30),('Харахорина А.А.'!S5&lt;=50)),3,IF(AND(('Харахорина А.А.'!S5&gt;=51),('Харахорина А.А.'!S5&lt;=70)),5,IF(AND(('Харахорина А.А.'!S5&gt;=71)),7,0)))</f>
        <v>0</v>
      </c>
      <c r="T92" s="63">
        <f>IF(AND(('Харахорина А.А.'!T5&gt;=30),('Харахорина А.А.'!T5&lt;=50)),3,IF(AND(('Харахорина А.А.'!T5&gt;=51),('Харахорина А.А.'!T5&lt;=70)),5,IF(AND(('Харахорина А.А.'!T5&gt;=71)),7,0)))</f>
        <v>0</v>
      </c>
      <c r="U92" s="63">
        <f>IF(AND(('Харахорина А.А.'!U5&gt;=30),('Харахорина А.А.'!U5&lt;=50)),3,IF(AND(('Харахорина А.А.'!U5&gt;=51),('Харахорина А.А.'!U5&lt;=70)),5,IF(AND(('Харахорина А.А.'!U5&gt;=71)),7,0)))</f>
        <v>0</v>
      </c>
      <c r="V92" s="63">
        <f>IF(AND(('Харахорина А.А.'!V5&gt;=30),('Харахорина А.А.'!V5&lt;=50)),3,IF(AND(('Харахорина А.А.'!V5&gt;=51),('Харахорина А.А.'!V5&lt;=70)),5,IF(AND(('Харахорина А.А.'!V5&gt;=71)),7,0)))</f>
        <v>0</v>
      </c>
      <c r="W92" s="63">
        <f>IF(AND(('Харахорина А.А.'!W5&gt;=30),('Харахорина А.А.'!W5&lt;=50)),3,IF(AND(('Харахорина А.А.'!W5&gt;=51),('Харахорина А.А.'!W5&lt;=70)),5,IF(AND(('Харахорина А.А.'!W5&gt;=71)),7,0)))</f>
        <v>0</v>
      </c>
    </row>
    <row r="93" spans="1:23" ht="60" customHeight="1">
      <c r="A93" s="12" t="s">
        <v>140</v>
      </c>
      <c r="B93" s="3" t="s">
        <v>274</v>
      </c>
      <c r="C93" s="36" t="s">
        <v>234</v>
      </c>
      <c r="D93" s="61">
        <f>IF(AND(('Харахорина А.А.'!D6&gt;=30),('Харахорина А.А.'!D6&lt;=50)),1,IF(AND(('Харахорина А.А.'!D6&gt;=51),('Харахорина А.А.'!D6&lt;=70)),3,IF(AND(('Харахорина А.А.'!D6&gt;=71)),5,0)))</f>
        <v>0</v>
      </c>
      <c r="E93" s="61">
        <f>IF(AND(('Харахорина А.А.'!E6&gt;=30),('Харахорина А.А.'!E6&lt;=50)),1,IF(AND(('Харахорина А.А.'!E6&gt;=51),('Харахорина А.А.'!E6&lt;=70)),3,IF(AND(('Харахорина А.А.'!E6&gt;=71)),5,0)))</f>
        <v>0</v>
      </c>
      <c r="F93" s="61">
        <f>IF(AND(('Харахорина А.А.'!F6&gt;=30),('Харахорина А.А.'!F6&lt;=50)),1,IF(AND(('Харахорина А.А.'!F6&gt;=51),('Харахорина А.А.'!F6&lt;=70)),3,IF(AND(('Харахорина А.А.'!F6&gt;=71)),5,0)))</f>
        <v>0</v>
      </c>
      <c r="G93" s="61">
        <f>IF(AND(('Харахорина А.А.'!G6&gt;=30),('Харахорина А.А.'!G6&lt;=50)),1,IF(AND(('Харахорина А.А.'!G6&gt;=51),('Харахорина А.А.'!G6&lt;=70)),3,IF(AND(('Харахорина А.А.'!G6&gt;=71)),5,0)))</f>
        <v>0</v>
      </c>
      <c r="H93" s="61">
        <f>IF(AND(('Харахорина А.А.'!H6&gt;=30),('Харахорина А.А.'!H6&lt;=50)),1,IF(AND(('Харахорина А.А.'!H6&gt;=51),('Харахорина А.А.'!H6&lt;=70)),3,IF(AND(('Харахорина А.А.'!H6&gt;=71)),5,0)))</f>
        <v>0</v>
      </c>
      <c r="I93" s="61">
        <f>IF(AND(('Харахорина А.А.'!I6&gt;=30),('Харахорина А.А.'!I6&lt;=50)),1,IF(AND(('Харахорина А.А.'!I6&gt;=51),('Харахорина А.А.'!I6&lt;=70)),3,IF(AND(('Харахорина А.А.'!I6&gt;=71)),5,0)))</f>
        <v>0</v>
      </c>
      <c r="J93" s="61">
        <f>IF(AND(('Харахорина А.А.'!J6&gt;=30),('Харахорина А.А.'!J6&lt;=50)),1,IF(AND(('Харахорина А.А.'!J6&gt;=51),('Харахорина А.А.'!J6&lt;=70)),3,IF(AND(('Харахорина А.А.'!J6&gt;=71)),5,0)))</f>
        <v>0</v>
      </c>
      <c r="K93" s="61">
        <f>IF(AND(('Харахорина А.А.'!K6&gt;=30),('Харахорина А.А.'!K6&lt;=50)),1,IF(AND(('Харахорина А.А.'!K6&gt;=51),('Харахорина А.А.'!K6&lt;=70)),3,IF(AND(('Харахорина А.А.'!K6&gt;=71)),5,0)))</f>
        <v>0</v>
      </c>
      <c r="L93" s="61">
        <f>IF(AND(('Харахорина А.А.'!L6&gt;=30),('Харахорина А.А.'!L6&lt;=50)),1,IF(AND(('Харахорина А.А.'!L6&gt;=51),('Харахорина А.А.'!L6&lt;=70)),3,IF(AND(('Харахорина А.А.'!L6&gt;=71)),5,0)))</f>
        <v>0</v>
      </c>
      <c r="M93" s="61">
        <f>IF(AND(('Харахорина А.А.'!M6&gt;=30),('Харахорина А.А.'!M6&lt;=50)),1,IF(AND(('Харахорина А.А.'!M6&gt;=51),('Харахорина А.А.'!M6&lt;=70)),3,IF(AND(('Харахорина А.А.'!M6&gt;=71)),5,0)))</f>
        <v>0</v>
      </c>
      <c r="N93" s="61">
        <f>IF(AND(('Харахорина А.А.'!N6&gt;=30),('Харахорина А.А.'!N6&lt;=50)),1,IF(AND(('Харахорина А.А.'!N6&gt;=51),('Харахорина А.А.'!N6&lt;=70)),3,IF(AND(('Харахорина А.А.'!N6&gt;=71)),5,0)))</f>
        <v>0</v>
      </c>
      <c r="O93" s="61">
        <f>IF(AND(('Харахорина А.А.'!O6&gt;=30),('Харахорина А.А.'!O6&lt;=50)),1,IF(AND(('Харахорина А.А.'!O6&gt;=51),('Харахорина А.А.'!O6&lt;=70)),3,IF(AND(('Харахорина А.А.'!O6&gt;=71)),5,0)))</f>
        <v>0</v>
      </c>
      <c r="P93" s="61">
        <f>IF(AND(('Харахорина А.А.'!P6&gt;=30),('Харахорина А.А.'!P6&lt;=50)),1,IF(AND(('Харахорина А.А.'!P6&gt;=51),('Харахорина А.А.'!P6&lt;=70)),3,IF(AND(('Харахорина А.А.'!P6&gt;=71)),5,0)))</f>
        <v>0</v>
      </c>
      <c r="Q93" s="61">
        <f>IF(AND(('Харахорина А.А.'!Q6&gt;=30),('Харахорина А.А.'!Q6&lt;=50)),1,IF(AND(('Харахорина А.А.'!Q6&gt;=51),('Харахорина А.А.'!Q6&lt;=70)),3,IF(AND(('Харахорина А.А.'!Q6&gt;=71)),5,0)))</f>
        <v>0</v>
      </c>
      <c r="R93" s="61">
        <f>IF(AND(('Харахорина А.А.'!R6&gt;=30),('Харахорина А.А.'!R6&lt;=50)),1,IF(AND(('Харахорина А.А.'!R6&gt;=51),('Харахорина А.А.'!R6&lt;=70)),3,IF(AND(('Харахорина А.А.'!R6&gt;=71)),5,0)))</f>
        <v>0</v>
      </c>
      <c r="S93" s="61">
        <f>IF(AND(('Харахорина А.А.'!S6&gt;=30),('Харахорина А.А.'!S6&lt;=50)),1,IF(AND(('Харахорина А.А.'!S6&gt;=51),('Харахорина А.А.'!S6&lt;=70)),3,IF(AND(('Харахорина А.А.'!S6&gt;=71)),5,0)))</f>
        <v>0</v>
      </c>
      <c r="T93" s="61">
        <f>IF(AND(('Харахорина А.А.'!T6&gt;=30),('Харахорина А.А.'!T6&lt;=50)),1,IF(AND(('Харахорина А.А.'!T6&gt;=51),('Харахорина А.А.'!T6&lt;=70)),3,IF(AND(('Харахорина А.А.'!T6&gt;=71)),5,0)))</f>
        <v>0</v>
      </c>
      <c r="U93" s="61">
        <f>IF(AND(('Харахорина А.А.'!U6&gt;=30),('Харахорина А.А.'!U6&lt;=50)),1,IF(AND(('Харахорина А.А.'!U6&gt;=51),('Харахорина А.А.'!U6&lt;=70)),3,IF(AND(('Харахорина А.А.'!U6&gt;=71)),5,0)))</f>
        <v>0</v>
      </c>
      <c r="V93" s="61">
        <f>IF(AND(('Харахорина А.А.'!V6&gt;=30),('Харахорина А.А.'!V6&lt;=50)),1,IF(AND(('Харахорина А.А.'!V6&gt;=51),('Харахорина А.А.'!V6&lt;=70)),3,IF(AND(('Харахорина А.А.'!V6&gt;=71)),5,0)))</f>
        <v>0</v>
      </c>
      <c r="W93" s="61">
        <f>IF(AND(('Харахорина А.А.'!W6&gt;=30),('Харахорина А.А.'!W6&lt;=50)),1,IF(AND(('Харахорина А.А.'!W6&gt;=51),('Харахорина А.А.'!W6&lt;=70)),3,IF(AND(('Харахорина А.А.'!W6&gt;=71)),5,0)))</f>
        <v>0</v>
      </c>
    </row>
    <row r="94" spans="1:23" ht="60" customHeight="1">
      <c r="A94" s="12" t="s">
        <v>141</v>
      </c>
      <c r="B94" s="3" t="s">
        <v>142</v>
      </c>
      <c r="C94" s="36" t="s">
        <v>66</v>
      </c>
      <c r="D94" s="46">
        <f>'Харахорина А.А.'!D7</f>
        <v>5</v>
      </c>
      <c r="E94" s="46">
        <f>'Харахорина А.А.'!E7</f>
        <v>5</v>
      </c>
      <c r="F94" s="46">
        <f>'Харахорина А.А.'!F7</f>
        <v>5</v>
      </c>
      <c r="G94" s="46">
        <f>'Харахорина А.А.'!G7</f>
        <v>5</v>
      </c>
      <c r="H94" s="46">
        <f>'Харахорина А.А.'!H7</f>
        <v>5</v>
      </c>
      <c r="I94" s="46">
        <f>'Харахорина А.А.'!I7</f>
        <v>5</v>
      </c>
      <c r="J94" s="46">
        <f>'Харахорина А.А.'!J7</f>
        <v>5</v>
      </c>
      <c r="K94" s="46">
        <f>'Харахорина А.А.'!K7</f>
        <v>5</v>
      </c>
      <c r="L94" s="46">
        <f>'Харахорина А.А.'!L7</f>
        <v>5</v>
      </c>
      <c r="M94" s="46">
        <f>'Харахорина А.А.'!M7</f>
        <v>5</v>
      </c>
      <c r="N94" s="46">
        <f>'Харахорина А.А.'!N7</f>
        <v>5</v>
      </c>
      <c r="O94" s="46">
        <f>'Харахорина А.А.'!O7</f>
        <v>5</v>
      </c>
      <c r="P94" s="46">
        <f>'Харахорина А.А.'!P7</f>
        <v>5</v>
      </c>
      <c r="Q94" s="46">
        <f>'Харахорина А.А.'!Q7</f>
        <v>5</v>
      </c>
      <c r="R94" s="46">
        <f>'Харахорина А.А.'!R7</f>
        <v>5</v>
      </c>
      <c r="S94" s="46">
        <f>'Харахорина А.А.'!S7</f>
        <v>5</v>
      </c>
      <c r="T94" s="46">
        <f>'Харахорина А.А.'!T7</f>
        <v>5</v>
      </c>
      <c r="U94" s="46">
        <f>'Харахорина А.А.'!U7</f>
        <v>5</v>
      </c>
      <c r="V94" s="46">
        <f>'Харахорина А.А.'!V7</f>
        <v>5</v>
      </c>
      <c r="W94" s="46">
        <f>'Харахорина А.А.'!W7</f>
        <v>5</v>
      </c>
    </row>
    <row r="95" spans="1:23" ht="70.5" customHeight="1">
      <c r="A95" s="26" t="s">
        <v>317</v>
      </c>
      <c r="B95" s="26" t="s">
        <v>318</v>
      </c>
      <c r="C95" s="72" t="s">
        <v>66</v>
      </c>
      <c r="D95" s="46">
        <f>'Харахорина А.А.'!D8</f>
        <v>5</v>
      </c>
      <c r="E95" s="46">
        <f>'Харахорина А.А.'!E8</f>
        <v>5</v>
      </c>
      <c r="F95" s="46">
        <f>'Харахорина А.А.'!F8</f>
        <v>5</v>
      </c>
      <c r="G95" s="46">
        <f>'Харахорина А.А.'!G8</f>
        <v>5</v>
      </c>
      <c r="H95" s="46">
        <f>'Харахорина А.А.'!H8</f>
        <v>5</v>
      </c>
      <c r="I95" s="46">
        <f>'Харахорина А.А.'!I8</f>
        <v>5</v>
      </c>
      <c r="J95" s="46">
        <f>'Харахорина А.А.'!J8</f>
        <v>5</v>
      </c>
      <c r="K95" s="46">
        <f>'Харахорина А.А.'!K8</f>
        <v>5</v>
      </c>
      <c r="L95" s="46">
        <f>'Харахорина А.А.'!L8</f>
        <v>5</v>
      </c>
      <c r="M95" s="46">
        <f>'Харахорина А.А.'!M8</f>
        <v>5</v>
      </c>
      <c r="N95" s="46">
        <f>'Харахорина А.А.'!N8</f>
        <v>5</v>
      </c>
      <c r="O95" s="46">
        <f>'Харахорина А.А.'!O8</f>
        <v>5</v>
      </c>
      <c r="P95" s="46">
        <f>'Харахорина А.А.'!P8</f>
        <v>5</v>
      </c>
      <c r="Q95" s="46">
        <f>'Харахорина А.А.'!Q8</f>
        <v>5</v>
      </c>
      <c r="R95" s="46">
        <f>'Харахорина А.А.'!R8</f>
        <v>5</v>
      </c>
      <c r="S95" s="46">
        <f>'Харахорина А.А.'!S8</f>
        <v>5</v>
      </c>
      <c r="T95" s="46">
        <f>'Харахорина А.А.'!T8</f>
        <v>5</v>
      </c>
      <c r="U95" s="46">
        <f>'Харахорина А.А.'!U8</f>
        <v>5</v>
      </c>
      <c r="V95" s="46">
        <f>'Харахорина А.А.'!V8</f>
        <v>5</v>
      </c>
      <c r="W95" s="46">
        <f>'Харахорина А.А.'!W8</f>
        <v>5</v>
      </c>
    </row>
    <row r="96" spans="1:23" ht="15.75" customHeight="1">
      <c r="A96" s="143" t="s">
        <v>213</v>
      </c>
      <c r="B96" s="143"/>
      <c r="C96" s="143"/>
      <c r="D96" s="53">
        <f aca="true" t="shared" si="8" ref="D96:W96">SUM(D92:D95)</f>
        <v>10</v>
      </c>
      <c r="E96" s="53">
        <f t="shared" si="8"/>
        <v>10</v>
      </c>
      <c r="F96" s="53">
        <f t="shared" si="8"/>
        <v>10</v>
      </c>
      <c r="G96" s="53">
        <f>SUM(G92:G95)</f>
        <v>10</v>
      </c>
      <c r="H96" s="53">
        <f t="shared" si="8"/>
        <v>10</v>
      </c>
      <c r="I96" s="53">
        <f t="shared" si="8"/>
        <v>10</v>
      </c>
      <c r="J96" s="53">
        <f t="shared" si="8"/>
        <v>10</v>
      </c>
      <c r="K96" s="53">
        <f t="shared" si="8"/>
        <v>10</v>
      </c>
      <c r="L96" s="53">
        <f t="shared" si="8"/>
        <v>10</v>
      </c>
      <c r="M96" s="53">
        <f t="shared" si="8"/>
        <v>10</v>
      </c>
      <c r="N96" s="53">
        <f t="shared" si="8"/>
        <v>10</v>
      </c>
      <c r="O96" s="53">
        <f t="shared" si="8"/>
        <v>10</v>
      </c>
      <c r="P96" s="53">
        <f t="shared" si="8"/>
        <v>10</v>
      </c>
      <c r="Q96" s="53">
        <f t="shared" si="8"/>
        <v>10</v>
      </c>
      <c r="R96" s="53">
        <f t="shared" si="8"/>
        <v>10</v>
      </c>
      <c r="S96" s="53">
        <f t="shared" si="8"/>
        <v>10</v>
      </c>
      <c r="T96" s="53">
        <f t="shared" si="8"/>
        <v>10</v>
      </c>
      <c r="U96" s="53">
        <f t="shared" si="8"/>
        <v>10</v>
      </c>
      <c r="V96" s="53">
        <f t="shared" si="8"/>
        <v>10</v>
      </c>
      <c r="W96" s="53">
        <f t="shared" si="8"/>
        <v>10</v>
      </c>
    </row>
    <row r="97" spans="1:23" ht="15">
      <c r="A97" s="142" t="s">
        <v>350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</row>
    <row r="98" spans="1:23" ht="75" customHeight="1">
      <c r="A98" s="57" t="s">
        <v>144</v>
      </c>
      <c r="B98" s="58" t="s">
        <v>145</v>
      </c>
      <c r="C98" s="59" t="s">
        <v>146</v>
      </c>
      <c r="D98" s="68">
        <f>'Худяков С.Д.'!D5</f>
        <v>5</v>
      </c>
      <c r="E98" s="68">
        <f>'Худяков С.Д.'!E5</f>
        <v>5</v>
      </c>
      <c r="F98" s="68">
        <f>'Худяков С.Д.'!F5</f>
        <v>5</v>
      </c>
      <c r="G98" s="68">
        <f>'Худяков С.Д.'!G5</f>
        <v>5</v>
      </c>
      <c r="H98" s="68">
        <f>'Худяков С.Д.'!H5</f>
        <v>5</v>
      </c>
      <c r="I98" s="68">
        <f>'Худяков С.Д.'!I5</f>
        <v>5</v>
      </c>
      <c r="J98" s="68">
        <f>'Худяков С.Д.'!J5</f>
        <v>5</v>
      </c>
      <c r="K98" s="68">
        <f>'Худяков С.Д.'!K5</f>
        <v>5</v>
      </c>
      <c r="L98" s="68">
        <f>'Худяков С.Д.'!L5</f>
        <v>5</v>
      </c>
      <c r="M98" s="68">
        <f>'Худяков С.Д.'!M5</f>
        <v>5</v>
      </c>
      <c r="N98" s="68">
        <f>'Худяков С.Д.'!N5</f>
        <v>4</v>
      </c>
      <c r="O98" s="68">
        <f>'Худяков С.Д.'!O5</f>
        <v>5</v>
      </c>
      <c r="P98" s="68">
        <f>'Худяков С.Д.'!P5</f>
        <v>5</v>
      </c>
      <c r="Q98" s="68">
        <f>'Худяков С.Д.'!Q5</f>
        <v>5</v>
      </c>
      <c r="R98" s="68">
        <f>'Худяков С.Д.'!R5</f>
        <v>5</v>
      </c>
      <c r="S98" s="68">
        <f>'Худяков С.Д.'!S5</f>
        <v>5</v>
      </c>
      <c r="T98" s="68">
        <f>'Худяков С.Д.'!T5</f>
        <v>5</v>
      </c>
      <c r="U98" s="68">
        <f>'Худяков С.Д.'!U5</f>
        <v>5</v>
      </c>
      <c r="V98" s="68">
        <f>'Худяков С.Д.'!V5</f>
        <v>5</v>
      </c>
      <c r="W98" s="68">
        <f>'Худяков С.Д.'!W5</f>
        <v>5</v>
      </c>
    </row>
    <row r="99" spans="1:23" ht="45" customHeight="1">
      <c r="A99" s="12" t="s">
        <v>147</v>
      </c>
      <c r="B99" s="3" t="s">
        <v>148</v>
      </c>
      <c r="C99" s="37" t="s">
        <v>319</v>
      </c>
      <c r="D99" s="68">
        <f>'Худяков С.Д.'!D6</f>
        <v>5</v>
      </c>
      <c r="E99" s="68">
        <f>'Худяков С.Д.'!E6</f>
        <v>5</v>
      </c>
      <c r="F99" s="68">
        <f>'Худяков С.Д.'!F6</f>
        <v>5</v>
      </c>
      <c r="G99" s="68">
        <f>'Худяков С.Д.'!G6</f>
        <v>5</v>
      </c>
      <c r="H99" s="68">
        <f>'Худяков С.Д.'!H6</f>
        <v>5</v>
      </c>
      <c r="I99" s="68">
        <f>'Худяков С.Д.'!I6</f>
        <v>5</v>
      </c>
      <c r="J99" s="68">
        <f>'Худяков С.Д.'!J6</f>
        <v>5</v>
      </c>
      <c r="K99" s="68">
        <f>'Худяков С.Д.'!K6</f>
        <v>5</v>
      </c>
      <c r="L99" s="68">
        <f>'Худяков С.Д.'!L6</f>
        <v>5</v>
      </c>
      <c r="M99" s="68">
        <f>'Худяков С.Д.'!M6</f>
        <v>5</v>
      </c>
      <c r="N99" s="68">
        <f>'Худяков С.Д.'!N6</f>
        <v>5</v>
      </c>
      <c r="O99" s="68">
        <f>'Худяков С.Д.'!O6</f>
        <v>5</v>
      </c>
      <c r="P99" s="68">
        <f>'Худяков С.Д.'!P6</f>
        <v>5</v>
      </c>
      <c r="Q99" s="68">
        <f>'Худяков С.Д.'!Q6</f>
        <v>5</v>
      </c>
      <c r="R99" s="68">
        <f>'Худяков С.Д.'!R6</f>
        <v>5</v>
      </c>
      <c r="S99" s="68">
        <f>'Худяков С.Д.'!S6</f>
        <v>5</v>
      </c>
      <c r="T99" s="68">
        <f>'Худяков С.Д.'!T6</f>
        <v>5</v>
      </c>
      <c r="U99" s="68">
        <f>'Худяков С.Д.'!U6</f>
        <v>5</v>
      </c>
      <c r="V99" s="68">
        <f>'Худяков С.Д.'!V6</f>
        <v>5</v>
      </c>
      <c r="W99" s="68">
        <f>'Худяков С.Д.'!W6</f>
        <v>5</v>
      </c>
    </row>
    <row r="100" spans="1:23" ht="76.5" customHeight="1">
      <c r="A100" s="12" t="s">
        <v>149</v>
      </c>
      <c r="B100" s="3" t="s">
        <v>150</v>
      </c>
      <c r="C100" s="37" t="s">
        <v>151</v>
      </c>
      <c r="D100" s="68">
        <f>'Худяков С.Д.'!D7</f>
        <v>15</v>
      </c>
      <c r="E100" s="68">
        <f>'Худяков С.Д.'!E7</f>
        <v>15</v>
      </c>
      <c r="F100" s="68">
        <f>'Худяков С.Д.'!F7</f>
        <v>15</v>
      </c>
      <c r="G100" s="68">
        <f>'Худяков С.Д.'!G7</f>
        <v>15</v>
      </c>
      <c r="H100" s="68">
        <f>'Худяков С.Д.'!H7</f>
        <v>15</v>
      </c>
      <c r="I100" s="68">
        <f>'Худяков С.Д.'!I7</f>
        <v>15</v>
      </c>
      <c r="J100" s="68">
        <f>'Худяков С.Д.'!J7</f>
        <v>15</v>
      </c>
      <c r="K100" s="68">
        <f>'Худяков С.Д.'!K7</f>
        <v>14</v>
      </c>
      <c r="L100" s="68">
        <f>'Худяков С.Д.'!L7</f>
        <v>14</v>
      </c>
      <c r="M100" s="68">
        <f>'Худяков С.Д.'!M7</f>
        <v>14</v>
      </c>
      <c r="N100" s="68">
        <f>'Худяков С.Д.'!N7</f>
        <v>15</v>
      </c>
      <c r="O100" s="68">
        <f>'Худяков С.Д.'!O7</f>
        <v>15</v>
      </c>
      <c r="P100" s="68">
        <f>'Худяков С.Д.'!P7</f>
        <v>15</v>
      </c>
      <c r="Q100" s="68">
        <f>'Худяков С.Д.'!Q7</f>
        <v>15</v>
      </c>
      <c r="R100" s="68">
        <f>'Худяков С.Д.'!R7</f>
        <v>14</v>
      </c>
      <c r="S100" s="68">
        <f>'Худяков С.Д.'!S7</f>
        <v>14</v>
      </c>
      <c r="T100" s="68">
        <f>'Худяков С.Д.'!T7</f>
        <v>14</v>
      </c>
      <c r="U100" s="68">
        <f>'Худяков С.Д.'!U7</f>
        <v>15</v>
      </c>
      <c r="V100" s="68">
        <f>'Худяков С.Д.'!V7</f>
        <v>15</v>
      </c>
      <c r="W100" s="68">
        <f>'Худяков С.Д.'!W7</f>
        <v>15</v>
      </c>
    </row>
    <row r="101" spans="1:23" ht="15.75" customHeight="1">
      <c r="A101" s="124" t="s">
        <v>213</v>
      </c>
      <c r="B101" s="125"/>
      <c r="C101" s="125"/>
      <c r="D101" s="53">
        <f aca="true" t="shared" si="9" ref="D101:W101">SUM(D98:D100)</f>
        <v>25</v>
      </c>
      <c r="E101" s="53">
        <f t="shared" si="9"/>
        <v>25</v>
      </c>
      <c r="F101" s="53">
        <f t="shared" si="9"/>
        <v>25</v>
      </c>
      <c r="G101" s="53">
        <f>SUM(G98:G100)</f>
        <v>25</v>
      </c>
      <c r="H101" s="53">
        <f t="shared" si="9"/>
        <v>25</v>
      </c>
      <c r="I101" s="53">
        <f t="shared" si="9"/>
        <v>25</v>
      </c>
      <c r="J101" s="53">
        <f t="shared" si="9"/>
        <v>25</v>
      </c>
      <c r="K101" s="53">
        <f t="shared" si="9"/>
        <v>24</v>
      </c>
      <c r="L101" s="53">
        <f t="shared" si="9"/>
        <v>24</v>
      </c>
      <c r="M101" s="53">
        <f t="shared" si="9"/>
        <v>24</v>
      </c>
      <c r="N101" s="53">
        <f t="shared" si="9"/>
        <v>24</v>
      </c>
      <c r="O101" s="53">
        <f t="shared" si="9"/>
        <v>25</v>
      </c>
      <c r="P101" s="53">
        <f t="shared" si="9"/>
        <v>25</v>
      </c>
      <c r="Q101" s="53">
        <f t="shared" si="9"/>
        <v>25</v>
      </c>
      <c r="R101" s="53">
        <f t="shared" si="9"/>
        <v>24</v>
      </c>
      <c r="S101" s="53">
        <f t="shared" si="9"/>
        <v>24</v>
      </c>
      <c r="T101" s="53">
        <f t="shared" si="9"/>
        <v>24</v>
      </c>
      <c r="U101" s="53">
        <f t="shared" si="9"/>
        <v>25</v>
      </c>
      <c r="V101" s="53">
        <f t="shared" si="9"/>
        <v>25</v>
      </c>
      <c r="W101" s="53">
        <f t="shared" si="9"/>
        <v>25</v>
      </c>
    </row>
    <row r="102" spans="1:23" ht="15">
      <c r="A102" s="127" t="s">
        <v>351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</row>
    <row r="103" spans="1:23" ht="60" customHeight="1">
      <c r="A103" s="57" t="s">
        <v>153</v>
      </c>
      <c r="B103" s="58" t="s">
        <v>275</v>
      </c>
      <c r="C103" s="65" t="s">
        <v>320</v>
      </c>
      <c r="D103" s="56">
        <f>(10-Худяков!D5)</f>
        <v>10</v>
      </c>
      <c r="E103" s="56">
        <f>(10-Худяков!E5)</f>
        <v>10</v>
      </c>
      <c r="F103" s="56">
        <f>(10-Худяков!F5)</f>
        <v>9</v>
      </c>
      <c r="G103" s="56">
        <f>(10-Худяков!G5)</f>
        <v>9</v>
      </c>
      <c r="H103" s="56">
        <f>(10-Худяков!H5)</f>
        <v>10</v>
      </c>
      <c r="I103" s="56">
        <f>(10-Худяков!I5)</f>
        <v>10</v>
      </c>
      <c r="J103" s="56">
        <f>(10-Худяков!J5)</f>
        <v>10</v>
      </c>
      <c r="K103" s="56">
        <f>(10-Худяков!K5)</f>
        <v>9</v>
      </c>
      <c r="L103" s="56">
        <f>(10-Худяков!L5)</f>
        <v>10</v>
      </c>
      <c r="M103" s="56">
        <f>(10-Худяков!M5)</f>
        <v>9</v>
      </c>
      <c r="N103" s="56">
        <f>(10-Худяков!N5)</f>
        <v>9</v>
      </c>
      <c r="O103" s="56">
        <f>(10-Худяков!O5)</f>
        <v>9</v>
      </c>
      <c r="P103" s="56">
        <f>(10-Худяков!P5)</f>
        <v>9</v>
      </c>
      <c r="Q103" s="56">
        <f>(10-Худяков!Q5)</f>
        <v>10</v>
      </c>
      <c r="R103" s="56">
        <f>(10-Худяков!R5)</f>
        <v>9</v>
      </c>
      <c r="S103" s="56">
        <f>(10-Худяков!S5)</f>
        <v>10</v>
      </c>
      <c r="T103" s="56">
        <f>(10-Худяков!T5)</f>
        <v>10</v>
      </c>
      <c r="U103" s="56">
        <f>(10-Худяков!U5)</f>
        <v>9</v>
      </c>
      <c r="V103" s="56">
        <f>(10-Худяков!V5)</f>
        <v>9</v>
      </c>
      <c r="W103" s="56">
        <f>(10-Худяков!W5)</f>
        <v>10</v>
      </c>
    </row>
    <row r="104" spans="1:23" ht="75" customHeight="1">
      <c r="A104" s="12" t="s">
        <v>154</v>
      </c>
      <c r="B104" s="3" t="s">
        <v>276</v>
      </c>
      <c r="C104" s="37" t="s">
        <v>321</v>
      </c>
      <c r="D104" s="56">
        <f>(Худяков!D6*2)</f>
        <v>8</v>
      </c>
      <c r="E104" s="56">
        <f>(Худяков!E6*2)</f>
        <v>8</v>
      </c>
      <c r="F104" s="56">
        <f>(Худяков!F6*2)</f>
        <v>8</v>
      </c>
      <c r="G104" s="56">
        <f>(Худяков!G6*2)</f>
        <v>8</v>
      </c>
      <c r="H104" s="56">
        <f>(Худяков!H6*2)</f>
        <v>8</v>
      </c>
      <c r="I104" s="56">
        <f>(Худяков!I6*2)</f>
        <v>8</v>
      </c>
      <c r="J104" s="56">
        <f>(Худяков!J6*2)</f>
        <v>8</v>
      </c>
      <c r="K104" s="56">
        <f>(Худяков!K6*2)</f>
        <v>8</v>
      </c>
      <c r="L104" s="56">
        <f>(Худяков!L6*2)</f>
        <v>8</v>
      </c>
      <c r="M104" s="56">
        <f>(Худяков!M6*2)</f>
        <v>8</v>
      </c>
      <c r="N104" s="56">
        <f>(Худяков!N6*2)</f>
        <v>8</v>
      </c>
      <c r="O104" s="56">
        <f>(Худяков!O6*2)</f>
        <v>6</v>
      </c>
      <c r="P104" s="56">
        <f>(Худяков!P6*2)</f>
        <v>8</v>
      </c>
      <c r="Q104" s="56">
        <f>(Худяков!Q6*2)</f>
        <v>8</v>
      </c>
      <c r="R104" s="56">
        <f>(Худяков!R6*2)</f>
        <v>8</v>
      </c>
      <c r="S104" s="56">
        <f>(Худяков!S6*2)</f>
        <v>6</v>
      </c>
      <c r="T104" s="56">
        <f>(Худяков!T6*2)</f>
        <v>8</v>
      </c>
      <c r="U104" s="56">
        <f>(Худяков!U6*2)</f>
        <v>8</v>
      </c>
      <c r="V104" s="56">
        <f>(Худяков!V6*2)</f>
        <v>8</v>
      </c>
      <c r="W104" s="56">
        <f>(Худяков!W6*2)</f>
        <v>8</v>
      </c>
    </row>
    <row r="105" spans="1:23" ht="30" customHeight="1">
      <c r="A105" s="12" t="s">
        <v>155</v>
      </c>
      <c r="B105" s="3" t="s">
        <v>301</v>
      </c>
      <c r="C105" s="37" t="s">
        <v>130</v>
      </c>
      <c r="D105" s="56">
        <f>Худяков!D7</f>
        <v>10</v>
      </c>
      <c r="E105" s="56">
        <f>Худяков!E7</f>
        <v>10</v>
      </c>
      <c r="F105" s="56">
        <f>Худяков!F7</f>
        <v>10</v>
      </c>
      <c r="G105" s="56">
        <f>Худяков!G7</f>
        <v>10</v>
      </c>
      <c r="H105" s="56">
        <f>Худяков!H7</f>
        <v>10</v>
      </c>
      <c r="I105" s="56">
        <f>Худяков!I7</f>
        <v>10</v>
      </c>
      <c r="J105" s="56">
        <f>Худяков!J7</f>
        <v>10</v>
      </c>
      <c r="K105" s="56">
        <f>Худяков!K7</f>
        <v>10</v>
      </c>
      <c r="L105" s="56">
        <f>Худяков!L7</f>
        <v>10</v>
      </c>
      <c r="M105" s="56">
        <f>Худяков!M7</f>
        <v>10</v>
      </c>
      <c r="N105" s="56">
        <f>Худяков!N7</f>
        <v>10</v>
      </c>
      <c r="O105" s="56">
        <f>Худяков!O7</f>
        <v>10</v>
      </c>
      <c r="P105" s="56">
        <f>Худяков!P7</f>
        <v>10</v>
      </c>
      <c r="Q105" s="56">
        <f>Худяков!Q7</f>
        <v>10</v>
      </c>
      <c r="R105" s="56">
        <f>Худяков!R7</f>
        <v>10</v>
      </c>
      <c r="S105" s="56">
        <f>Худяков!S7</f>
        <v>10</v>
      </c>
      <c r="T105" s="56">
        <f>Худяков!T7</f>
        <v>10</v>
      </c>
      <c r="U105" s="56">
        <f>Худяков!U7</f>
        <v>10</v>
      </c>
      <c r="V105" s="56">
        <f>Худяков!V7</f>
        <v>10</v>
      </c>
      <c r="W105" s="56">
        <f>Худяков!W7</f>
        <v>10</v>
      </c>
    </row>
    <row r="106" spans="1:23" ht="30" customHeight="1">
      <c r="A106" s="12" t="s">
        <v>156</v>
      </c>
      <c r="B106" s="3" t="s">
        <v>157</v>
      </c>
      <c r="C106" s="37" t="s">
        <v>130</v>
      </c>
      <c r="D106" s="56">
        <f>Худяков!D8</f>
        <v>10</v>
      </c>
      <c r="E106" s="56">
        <f>Худяков!E8</f>
        <v>10</v>
      </c>
      <c r="F106" s="56">
        <f>Худяков!F8</f>
        <v>10</v>
      </c>
      <c r="G106" s="56">
        <f>Худяков!G8</f>
        <v>10</v>
      </c>
      <c r="H106" s="56">
        <f>Худяков!H8</f>
        <v>10</v>
      </c>
      <c r="I106" s="56">
        <f>Худяков!I8</f>
        <v>10</v>
      </c>
      <c r="J106" s="56">
        <f>Худяков!J8</f>
        <v>10</v>
      </c>
      <c r="K106" s="56">
        <f>Худяков!K8</f>
        <v>10</v>
      </c>
      <c r="L106" s="56">
        <f>Худяков!L8</f>
        <v>10</v>
      </c>
      <c r="M106" s="56">
        <f>Худяков!M8</f>
        <v>10</v>
      </c>
      <c r="N106" s="56">
        <f>Худяков!N8</f>
        <v>10</v>
      </c>
      <c r="O106" s="56">
        <f>Худяков!O8</f>
        <v>10</v>
      </c>
      <c r="P106" s="56">
        <f>Худяков!P8</f>
        <v>10</v>
      </c>
      <c r="Q106" s="56">
        <f>Худяков!Q8</f>
        <v>10</v>
      </c>
      <c r="R106" s="56">
        <f>Худяков!R8</f>
        <v>10</v>
      </c>
      <c r="S106" s="56">
        <f>Худяков!S8</f>
        <v>10</v>
      </c>
      <c r="T106" s="56">
        <f>Худяков!T8</f>
        <v>10</v>
      </c>
      <c r="U106" s="56">
        <f>Худяков!U8</f>
        <v>10</v>
      </c>
      <c r="V106" s="56">
        <f>Худяков!V8</f>
        <v>10</v>
      </c>
      <c r="W106" s="56">
        <f>Худяков!W8</f>
        <v>10</v>
      </c>
    </row>
    <row r="107" spans="1:23" ht="30" customHeight="1">
      <c r="A107" s="12" t="s">
        <v>158</v>
      </c>
      <c r="B107" s="3" t="s">
        <v>159</v>
      </c>
      <c r="C107" s="36" t="s">
        <v>160</v>
      </c>
      <c r="D107" s="56">
        <f>Худяков!D9</f>
        <v>9</v>
      </c>
      <c r="E107" s="56">
        <f>Худяков!E9</f>
        <v>9</v>
      </c>
      <c r="F107" s="56">
        <f>Худяков!F9</f>
        <v>9</v>
      </c>
      <c r="G107" s="56">
        <f>Худяков!G9</f>
        <v>10</v>
      </c>
      <c r="H107" s="56">
        <f>Худяков!H9</f>
        <v>9</v>
      </c>
      <c r="I107" s="56">
        <f>Худяков!I9</f>
        <v>9</v>
      </c>
      <c r="J107" s="56">
        <f>Худяков!J9</f>
        <v>9</v>
      </c>
      <c r="K107" s="56">
        <f>Худяков!K9</f>
        <v>9</v>
      </c>
      <c r="L107" s="56">
        <f>Худяков!L9</f>
        <v>9</v>
      </c>
      <c r="M107" s="56">
        <f>Худяков!M9</f>
        <v>9</v>
      </c>
      <c r="N107" s="56">
        <f>Худяков!N9</f>
        <v>9</v>
      </c>
      <c r="O107" s="56">
        <f>Худяков!O9</f>
        <v>9</v>
      </c>
      <c r="P107" s="56">
        <f>Худяков!P9</f>
        <v>9</v>
      </c>
      <c r="Q107" s="56">
        <f>Худяков!Q9</f>
        <v>9</v>
      </c>
      <c r="R107" s="56">
        <f>Худяков!R9</f>
        <v>9</v>
      </c>
      <c r="S107" s="56">
        <f>Худяков!S9</f>
        <v>9</v>
      </c>
      <c r="T107" s="56">
        <f>Худяков!T9</f>
        <v>9</v>
      </c>
      <c r="U107" s="56">
        <f>Худяков!U9</f>
        <v>9</v>
      </c>
      <c r="V107" s="56">
        <f>Худяков!V9</f>
        <v>9</v>
      </c>
      <c r="W107" s="56">
        <f>Худяков!W9</f>
        <v>9</v>
      </c>
    </row>
    <row r="108" spans="1:23" ht="15">
      <c r="A108" s="12" t="s">
        <v>161</v>
      </c>
      <c r="B108" s="3" t="s">
        <v>162</v>
      </c>
      <c r="C108" s="37" t="s">
        <v>74</v>
      </c>
      <c r="D108" s="56">
        <f>Худяков!D10</f>
        <v>3</v>
      </c>
      <c r="E108" s="56">
        <f>Худяков!E10</f>
        <v>3</v>
      </c>
      <c r="F108" s="56">
        <f>Худяков!F10</f>
        <v>3</v>
      </c>
      <c r="G108" s="56">
        <f>Худяков!G10</f>
        <v>3</v>
      </c>
      <c r="H108" s="56">
        <f>Худяков!H10</f>
        <v>3</v>
      </c>
      <c r="I108" s="56">
        <f>Худяков!I10</f>
        <v>3</v>
      </c>
      <c r="J108" s="56">
        <f>Худяков!J10</f>
        <v>3</v>
      </c>
      <c r="K108" s="56">
        <f>Худяков!K10</f>
        <v>3</v>
      </c>
      <c r="L108" s="56">
        <f>Худяков!L10</f>
        <v>3</v>
      </c>
      <c r="M108" s="56">
        <f>Худяков!M10</f>
        <v>3</v>
      </c>
      <c r="N108" s="56">
        <f>Худяков!N10</f>
        <v>3</v>
      </c>
      <c r="O108" s="56">
        <f>Худяков!O10</f>
        <v>3</v>
      </c>
      <c r="P108" s="56">
        <f>Худяков!P10</f>
        <v>3</v>
      </c>
      <c r="Q108" s="56">
        <f>Худяков!Q10</f>
        <v>3</v>
      </c>
      <c r="R108" s="56">
        <f>Худяков!R10</f>
        <v>3</v>
      </c>
      <c r="S108" s="56">
        <f>Худяков!S10</f>
        <v>3</v>
      </c>
      <c r="T108" s="56">
        <f>Худяков!T10</f>
        <v>3</v>
      </c>
      <c r="U108" s="56">
        <f>Худяков!U10</f>
        <v>3</v>
      </c>
      <c r="V108" s="56">
        <f>Худяков!V10</f>
        <v>3</v>
      </c>
      <c r="W108" s="56">
        <f>Худяков!W10</f>
        <v>3</v>
      </c>
    </row>
    <row r="109" spans="1:23" ht="90" customHeight="1">
      <c r="A109" s="12" t="s">
        <v>163</v>
      </c>
      <c r="B109" s="6" t="s">
        <v>277</v>
      </c>
      <c r="C109" s="37" t="s">
        <v>322</v>
      </c>
      <c r="D109" s="56">
        <f>Худяков!D11</f>
        <v>3</v>
      </c>
      <c r="E109" s="56">
        <f>Худяков!E11</f>
        <v>3</v>
      </c>
      <c r="F109" s="56">
        <f>Худяков!F11</f>
        <v>3</v>
      </c>
      <c r="G109" s="56">
        <f>Худяков!G11</f>
        <v>3</v>
      </c>
      <c r="H109" s="56">
        <f>Худяков!H11</f>
        <v>3</v>
      </c>
      <c r="I109" s="56">
        <f>Худяков!I11</f>
        <v>3</v>
      </c>
      <c r="J109" s="56">
        <f>Худяков!J11</f>
        <v>3</v>
      </c>
      <c r="K109" s="56">
        <f>Худяков!K11</f>
        <v>3</v>
      </c>
      <c r="L109" s="56">
        <f>Худяков!L11</f>
        <v>3</v>
      </c>
      <c r="M109" s="56">
        <f>Худяков!M11</f>
        <v>3</v>
      </c>
      <c r="N109" s="56">
        <f>Худяков!N11</f>
        <v>3</v>
      </c>
      <c r="O109" s="56">
        <f>Худяков!O11</f>
        <v>3</v>
      </c>
      <c r="P109" s="56">
        <f>Худяков!P11</f>
        <v>3</v>
      </c>
      <c r="Q109" s="56">
        <f>Худяков!Q11</f>
        <v>3</v>
      </c>
      <c r="R109" s="56">
        <f>Худяков!R11</f>
        <v>3</v>
      </c>
      <c r="S109" s="56">
        <f>Худяков!S11</f>
        <v>3</v>
      </c>
      <c r="T109" s="56">
        <f>Худяков!T11</f>
        <v>3</v>
      </c>
      <c r="U109" s="56">
        <f>Худяков!U11</f>
        <v>3</v>
      </c>
      <c r="V109" s="56">
        <f>Худяков!V11</f>
        <v>3</v>
      </c>
      <c r="W109" s="56">
        <f>Худяков!W11</f>
        <v>3</v>
      </c>
    </row>
    <row r="110" spans="1:23" ht="30" customHeight="1">
      <c r="A110" s="12" t="s">
        <v>164</v>
      </c>
      <c r="B110" s="3" t="s">
        <v>165</v>
      </c>
      <c r="C110" s="37" t="s">
        <v>166</v>
      </c>
      <c r="D110" s="56">
        <f>Худяков!D12</f>
        <v>5</v>
      </c>
      <c r="E110" s="56">
        <f>Худяков!E12</f>
        <v>5</v>
      </c>
      <c r="F110" s="56">
        <f>Худяков!F12</f>
        <v>5</v>
      </c>
      <c r="G110" s="56">
        <f>Худяков!G12</f>
        <v>5</v>
      </c>
      <c r="H110" s="56">
        <f>Худяков!H12</f>
        <v>5</v>
      </c>
      <c r="I110" s="56">
        <f>Худяков!I12</f>
        <v>5</v>
      </c>
      <c r="J110" s="56">
        <f>Худяков!J12</f>
        <v>5</v>
      </c>
      <c r="K110" s="56">
        <f>Худяков!K12</f>
        <v>5</v>
      </c>
      <c r="L110" s="56">
        <f>Худяков!L12</f>
        <v>5</v>
      </c>
      <c r="M110" s="56">
        <f>Худяков!M12</f>
        <v>5</v>
      </c>
      <c r="N110" s="56">
        <f>Худяков!N12</f>
        <v>5</v>
      </c>
      <c r="O110" s="56">
        <f>Худяков!O12</f>
        <v>5</v>
      </c>
      <c r="P110" s="56">
        <f>Худяков!P12</f>
        <v>5</v>
      </c>
      <c r="Q110" s="56">
        <f>Худяков!Q12</f>
        <v>5</v>
      </c>
      <c r="R110" s="56">
        <f>Худяков!R12</f>
        <v>5</v>
      </c>
      <c r="S110" s="56">
        <f>Худяков!S12</f>
        <v>5</v>
      </c>
      <c r="T110" s="56">
        <f>Худяков!T12</f>
        <v>5</v>
      </c>
      <c r="U110" s="56">
        <f>Худяков!U12</f>
        <v>5</v>
      </c>
      <c r="V110" s="56">
        <f>Худяков!V12</f>
        <v>5</v>
      </c>
      <c r="W110" s="56">
        <f>Худяков!W12</f>
        <v>5</v>
      </c>
    </row>
    <row r="111" spans="1:23" ht="30" customHeight="1">
      <c r="A111" s="12" t="s">
        <v>167</v>
      </c>
      <c r="B111" s="3" t="s">
        <v>168</v>
      </c>
      <c r="C111" s="37" t="s">
        <v>166</v>
      </c>
      <c r="D111" s="56">
        <f>Худяков!D13</f>
        <v>5</v>
      </c>
      <c r="E111" s="56">
        <f>Худяков!E13</f>
        <v>5</v>
      </c>
      <c r="F111" s="56">
        <f>Худяков!F13</f>
        <v>5</v>
      </c>
      <c r="G111" s="56">
        <f>Худяков!G13</f>
        <v>5</v>
      </c>
      <c r="H111" s="56">
        <f>Худяков!H13</f>
        <v>5</v>
      </c>
      <c r="I111" s="56">
        <f>Худяков!I13</f>
        <v>5</v>
      </c>
      <c r="J111" s="56">
        <f>Худяков!J13</f>
        <v>5</v>
      </c>
      <c r="K111" s="56">
        <f>Худяков!K13</f>
        <v>5</v>
      </c>
      <c r="L111" s="56">
        <f>Худяков!L13</f>
        <v>5</v>
      </c>
      <c r="M111" s="56">
        <f>Худяков!M13</f>
        <v>5</v>
      </c>
      <c r="N111" s="56">
        <f>Худяков!N13</f>
        <v>5</v>
      </c>
      <c r="O111" s="56">
        <f>Худяков!O13</f>
        <v>5</v>
      </c>
      <c r="P111" s="56">
        <f>Худяков!P13</f>
        <v>5</v>
      </c>
      <c r="Q111" s="56">
        <f>Худяков!Q13</f>
        <v>5</v>
      </c>
      <c r="R111" s="56">
        <f>Худяков!R13</f>
        <v>5</v>
      </c>
      <c r="S111" s="56">
        <f>Худяков!S13</f>
        <v>5</v>
      </c>
      <c r="T111" s="56">
        <f>Худяков!T13</f>
        <v>5</v>
      </c>
      <c r="U111" s="56">
        <f>Худяков!U13</f>
        <v>5</v>
      </c>
      <c r="V111" s="56">
        <f>Худяков!V13</f>
        <v>5</v>
      </c>
      <c r="W111" s="56">
        <f>Худяков!W13</f>
        <v>5</v>
      </c>
    </row>
    <row r="112" spans="1:23" ht="60" customHeight="1">
      <c r="A112" s="12" t="s">
        <v>169</v>
      </c>
      <c r="B112" s="3" t="s">
        <v>170</v>
      </c>
      <c r="C112" s="37" t="s">
        <v>323</v>
      </c>
      <c r="D112" s="56">
        <f>IF(AND((Худяков!D14&gt;=50),(Худяков!D14&lt;=74)),5,IF(AND((Худяков!D14&gt;=75),(Худяков!D14&lt;=99)),7,IF(AND((Худяков!D14&gt;=100)),10,0)))</f>
        <v>10</v>
      </c>
      <c r="E112" s="56">
        <f>IF(AND((Худяков!E14&gt;=50),(Худяков!E14&lt;=74)),5,IF(AND((Худяков!E14&gt;=75),(Худяков!E14&lt;=99)),7,IF(AND((Худяков!E14&gt;=100)),10,0)))</f>
        <v>10</v>
      </c>
      <c r="F112" s="56">
        <f>IF(AND((Худяков!F14&gt;=50),(Худяков!F14&lt;=74)),5,IF(AND((Худяков!F14&gt;=75),(Худяков!F14&lt;=99)),7,IF(AND((Худяков!F14&gt;=100)),10,0)))</f>
        <v>7</v>
      </c>
      <c r="G112" s="56">
        <f>IF(AND((Худяков!G14&gt;=50),(Худяков!G14&lt;=74)),5,IF(AND((Худяков!G14&gt;=75),(Худяков!G14&lt;=99)),7,IF(AND((Худяков!G14&gt;=100)),10,0)))</f>
        <v>7</v>
      </c>
      <c r="H112" s="56">
        <f>IF(AND((Худяков!H14&gt;=50),(Худяков!H14&lt;=74)),5,IF(AND((Худяков!H14&gt;=75),(Худяков!H14&lt;=99)),7,IF(AND((Худяков!H14&gt;=100)),10,0)))</f>
        <v>10</v>
      </c>
      <c r="I112" s="56">
        <f>IF(AND((Худяков!I14&gt;=50),(Худяков!I14&lt;=74)),5,IF(AND((Худяков!I14&gt;=75),(Худяков!I14&lt;=99)),7,IF(AND((Худяков!I14&gt;=100)),10,0)))</f>
        <v>10</v>
      </c>
      <c r="J112" s="56">
        <f>IF(AND((Худяков!J14&gt;=50),(Худяков!J14&lt;=74)),5,IF(AND((Худяков!J14&gt;=75),(Худяков!J14&lt;=99)),7,IF(AND((Худяков!J14&gt;=100)),10,0)))</f>
        <v>10</v>
      </c>
      <c r="K112" s="56">
        <f>IF(AND((Худяков!K14&gt;=50),(Худяков!K14&lt;=74)),5,IF(AND((Худяков!K14&gt;=75),(Худяков!K14&lt;=99)),7,IF(AND((Худяков!K14&gt;=100)),10,0)))</f>
        <v>7</v>
      </c>
      <c r="L112" s="56">
        <f>IF(AND((Худяков!L14&gt;=50),(Худяков!L14&lt;=74)),5,IF(AND((Худяков!L14&gt;=75),(Худяков!L14&lt;=99)),7,IF(AND((Худяков!L14&gt;=100)),10,0)))</f>
        <v>10</v>
      </c>
      <c r="M112" s="56">
        <f>IF(AND((Худяков!M14&gt;=50),(Худяков!M14&lt;=74)),5,IF(AND((Худяков!M14&gt;=75),(Худяков!M14&lt;=99)),7,IF(AND((Худяков!M14&gt;=100)),10,0)))</f>
        <v>7</v>
      </c>
      <c r="N112" s="56">
        <f>IF(AND((Худяков!N14&gt;=50),(Худяков!N14&lt;=74)),5,IF(AND((Худяков!N14&gt;=75),(Худяков!N14&lt;=99)),7,IF(AND((Худяков!N14&gt;=100)),10,0)))</f>
        <v>5</v>
      </c>
      <c r="O112" s="56">
        <f>IF(AND((Худяков!O14&gt;=50),(Худяков!O14&lt;=74)),5,IF(AND((Худяков!O14&gt;=75),(Худяков!O14&lt;=99)),7,IF(AND((Худяков!O14&gt;=100)),10,0)))</f>
        <v>7</v>
      </c>
      <c r="P112" s="56">
        <f>IF(AND((Худяков!P14&gt;=50),(Худяков!P14&lt;=74)),5,IF(AND((Худяков!P14&gt;=75),(Худяков!P14&lt;=99)),7,IF(AND((Худяков!P14&gt;=100)),10,0)))</f>
        <v>10</v>
      </c>
      <c r="Q112" s="56">
        <f>IF(AND((Худяков!Q14&gt;=50),(Худяков!Q14&lt;=74)),5,IF(AND((Худяков!Q14&gt;=75),(Худяков!Q14&lt;=99)),7,IF(AND((Худяков!Q14&gt;=100)),10,0)))</f>
        <v>10</v>
      </c>
      <c r="R112" s="56">
        <f>IF(AND((Худяков!R14&gt;=50),(Худяков!R14&lt;=74)),5,IF(AND((Худяков!R14&gt;=75),(Худяков!R14&lt;=99)),7,IF(AND((Худяков!R14&gt;=100)),10,0)))</f>
        <v>7</v>
      </c>
      <c r="S112" s="56">
        <f>IF(AND((Худяков!S14&gt;=50),(Худяков!S14&lt;=74)),5,IF(AND((Худяков!S14&gt;=75),(Худяков!S14&lt;=99)),7,IF(AND((Худяков!S14&gt;=100)),10,0)))</f>
        <v>10</v>
      </c>
      <c r="T112" s="56">
        <f>IF(AND((Худяков!T14&gt;=50),(Худяков!T14&lt;=74)),5,IF(AND((Худяков!T14&gt;=75),(Худяков!T14&lt;=99)),7,IF(AND((Худяков!T14&gt;=100)),10,0)))</f>
        <v>7</v>
      </c>
      <c r="U112" s="56">
        <f>IF(AND((Худяков!U14&gt;=50),(Худяков!U14&lt;=74)),5,IF(AND((Худяков!U14&gt;=75),(Худяков!U14&lt;=99)),7,IF(AND((Худяков!U14&gt;=100)),10,0)))</f>
        <v>7</v>
      </c>
      <c r="V112" s="56">
        <f>IF(AND((Худяков!V14&gt;=50),(Худяков!V14&lt;=74)),5,IF(AND((Худяков!V14&gt;=75),(Худяков!V14&lt;=99)),7,IF(AND((Худяков!V14&gt;=100)),10,0)))</f>
        <v>7</v>
      </c>
      <c r="W112" s="56">
        <f>IF(AND((Худяков!W14&gt;=50),(Худяков!W14&lt;=74)),5,IF(AND((Худяков!W14&gt;=75),(Худяков!W14&lt;=99)),7,IF(AND((Худяков!W14&gt;=100)),10,0)))</f>
        <v>10</v>
      </c>
    </row>
    <row r="113" spans="1:23" ht="45" customHeight="1">
      <c r="A113" s="12" t="s">
        <v>171</v>
      </c>
      <c r="B113" s="3" t="s">
        <v>278</v>
      </c>
      <c r="C113" s="37" t="s">
        <v>324</v>
      </c>
      <c r="D113" s="56">
        <f>IF(AND((Худяков!D15&gt;=50),(Худяков!D15&lt;=99)),3,IF(AND((Худяков!D15&gt;=100)),5,0))</f>
        <v>5</v>
      </c>
      <c r="E113" s="56">
        <f>IF(AND((Худяков!E15&gt;=50),(Худяков!E15&lt;=99)),3,IF(AND((Худяков!E15&gt;=100)),5,0))</f>
        <v>3</v>
      </c>
      <c r="F113" s="56">
        <f>IF(AND((Худяков!F15&gt;=50),(Худяков!F15&lt;=99)),3,IF(AND((Худяков!F15&gt;=100)),5,0))</f>
        <v>3</v>
      </c>
      <c r="G113" s="56">
        <f>IF(AND((Худяков!G15&gt;=50),(Худяков!G15&lt;=99)),3,IF(AND((Худяков!G15&gt;=100)),5,0))</f>
        <v>5</v>
      </c>
      <c r="H113" s="56">
        <f>IF(AND((Худяков!H15&gt;=50),(Худяков!H15&lt;=99)),3,IF(AND((Худяков!H15&gt;=100)),5,0))</f>
        <v>3</v>
      </c>
      <c r="I113" s="56">
        <f>IF(AND((Худяков!I15&gt;=50),(Худяков!I15&lt;=99)),3,IF(AND((Худяков!I15&gt;=100)),5,0))</f>
        <v>3</v>
      </c>
      <c r="J113" s="56">
        <f>IF(AND((Худяков!J15&gt;=50),(Худяков!J15&lt;=99)),3,IF(AND((Худяков!J15&gt;=100)),5,0))</f>
        <v>5</v>
      </c>
      <c r="K113" s="56">
        <f>IF(AND((Худяков!K15&gt;=50),(Худяков!K15&lt;=99)),3,IF(AND((Худяков!K15&gt;=100)),5,0))</f>
        <v>5</v>
      </c>
      <c r="L113" s="56">
        <f>IF(AND((Худяков!L15&gt;=50),(Худяков!L15&lt;=99)),3,IF(AND((Худяков!L15&gt;=100)),5,0))</f>
        <v>5</v>
      </c>
      <c r="M113" s="56">
        <f>IF(AND((Худяков!M15&gt;=50),(Худяков!M15&lt;=99)),3,IF(AND((Худяков!M15&gt;=100)),5,0))</f>
        <v>5</v>
      </c>
      <c r="N113" s="56">
        <f>IF(AND((Худяков!N15&gt;=50),(Худяков!N15&lt;=99)),3,IF(AND((Худяков!N15&gt;=100)),5,0))</f>
        <v>5</v>
      </c>
      <c r="O113" s="56">
        <f>IF(AND((Худяков!O15&gt;=50),(Худяков!O15&lt;=99)),3,IF(AND((Худяков!O15&gt;=100)),5,0))</f>
        <v>5</v>
      </c>
      <c r="P113" s="56">
        <f>IF(AND((Худяков!P15&gt;=50),(Худяков!P15&lt;=99)),3,IF(AND((Худяков!P15&gt;=100)),5,0))</f>
        <v>5</v>
      </c>
      <c r="Q113" s="56">
        <f>IF(AND((Худяков!Q15&gt;=50),(Худяков!Q15&lt;=99)),3,IF(AND((Худяков!Q15&gt;=100)),5,0))</f>
        <v>5</v>
      </c>
      <c r="R113" s="56">
        <f>IF(AND((Худяков!R15&gt;=50),(Худяков!R15&lt;=99)),3,IF(AND((Худяков!R15&gt;=100)),5,0))</f>
        <v>5</v>
      </c>
      <c r="S113" s="56">
        <f>IF(AND((Худяков!S15&gt;=50),(Худяков!S15&lt;=99)),3,IF(AND((Худяков!S15&gt;=100)),5,0))</f>
        <v>5</v>
      </c>
      <c r="T113" s="56">
        <f>IF(AND((Худяков!T15&gt;=50),(Худяков!T15&lt;=99)),3,IF(AND((Худяков!T15&gt;=100)),5,0))</f>
        <v>5</v>
      </c>
      <c r="U113" s="56">
        <f>IF(AND((Худяков!U15&gt;=50),(Худяков!U15&lt;=99)),3,IF(AND((Худяков!U15&gt;=100)),5,0))</f>
        <v>5</v>
      </c>
      <c r="V113" s="56">
        <f>IF(AND((Худяков!V15&gt;=50),(Худяков!V15&lt;=99)),3,IF(AND((Худяков!V15&gt;=100)),5,0))</f>
        <v>5</v>
      </c>
      <c r="W113" s="56">
        <f>IF(AND((Худяков!W15&gt;=50),(Худяков!W15&lt;=99)),3,IF(AND((Худяков!W15&gt;=100)),5,0))</f>
        <v>5</v>
      </c>
    </row>
    <row r="114" spans="1:23" ht="15">
      <c r="A114" s="12" t="s">
        <v>172</v>
      </c>
      <c r="B114" s="3" t="s">
        <v>173</v>
      </c>
      <c r="C114" s="37" t="s">
        <v>74</v>
      </c>
      <c r="D114" s="56">
        <f>Худяков!D16</f>
        <v>3</v>
      </c>
      <c r="E114" s="56">
        <f>Худяков!E16</f>
        <v>3</v>
      </c>
      <c r="F114" s="56">
        <f>Худяков!F16</f>
        <v>3</v>
      </c>
      <c r="G114" s="56">
        <f>Худяков!G16</f>
        <v>3</v>
      </c>
      <c r="H114" s="56">
        <f>Худяков!H16</f>
        <v>3</v>
      </c>
      <c r="I114" s="56">
        <f>Худяков!I16</f>
        <v>3</v>
      </c>
      <c r="J114" s="56">
        <f>Худяков!J16</f>
        <v>3</v>
      </c>
      <c r="K114" s="56">
        <f>Худяков!K16</f>
        <v>3</v>
      </c>
      <c r="L114" s="56">
        <f>Худяков!L16</f>
        <v>3</v>
      </c>
      <c r="M114" s="56">
        <f>Худяков!M16</f>
        <v>3</v>
      </c>
      <c r="N114" s="56">
        <f>Худяков!N16</f>
        <v>3</v>
      </c>
      <c r="O114" s="56">
        <f>Худяков!O16</f>
        <v>3</v>
      </c>
      <c r="P114" s="56">
        <f>Худяков!P16</f>
        <v>3</v>
      </c>
      <c r="Q114" s="56">
        <f>Худяков!Q16</f>
        <v>3</v>
      </c>
      <c r="R114" s="56">
        <f>Худяков!R16</f>
        <v>3</v>
      </c>
      <c r="S114" s="56">
        <f>Худяков!S16</f>
        <v>3</v>
      </c>
      <c r="T114" s="56">
        <f>Худяков!T16</f>
        <v>3</v>
      </c>
      <c r="U114" s="56">
        <f>Худяков!U16</f>
        <v>3</v>
      </c>
      <c r="V114" s="56">
        <f>Худяков!V16</f>
        <v>3</v>
      </c>
      <c r="W114" s="56">
        <f>Худяков!W16</f>
        <v>3</v>
      </c>
    </row>
    <row r="115" spans="1:23" ht="15.75" customHeight="1">
      <c r="A115" s="124" t="s">
        <v>213</v>
      </c>
      <c r="B115" s="125"/>
      <c r="C115" s="126"/>
      <c r="D115" s="66">
        <f aca="true" t="shared" si="10" ref="D115:W115">SUM(D103:D114)</f>
        <v>81</v>
      </c>
      <c r="E115" s="66">
        <f t="shared" si="10"/>
        <v>79</v>
      </c>
      <c r="F115" s="66">
        <f t="shared" si="10"/>
        <v>75</v>
      </c>
      <c r="G115" s="66">
        <f>SUM(G103:G114)</f>
        <v>78</v>
      </c>
      <c r="H115" s="66">
        <f t="shared" si="10"/>
        <v>79</v>
      </c>
      <c r="I115" s="66">
        <f t="shared" si="10"/>
        <v>79</v>
      </c>
      <c r="J115" s="66">
        <f t="shared" si="10"/>
        <v>81</v>
      </c>
      <c r="K115" s="66">
        <f t="shared" si="10"/>
        <v>77</v>
      </c>
      <c r="L115" s="66">
        <f t="shared" si="10"/>
        <v>81</v>
      </c>
      <c r="M115" s="66">
        <f t="shared" si="10"/>
        <v>77</v>
      </c>
      <c r="N115" s="66">
        <f t="shared" si="10"/>
        <v>75</v>
      </c>
      <c r="O115" s="66">
        <f t="shared" si="10"/>
        <v>75</v>
      </c>
      <c r="P115" s="66">
        <f t="shared" si="10"/>
        <v>80</v>
      </c>
      <c r="Q115" s="66">
        <f t="shared" si="10"/>
        <v>81</v>
      </c>
      <c r="R115" s="66">
        <f t="shared" si="10"/>
        <v>77</v>
      </c>
      <c r="S115" s="66">
        <f t="shared" si="10"/>
        <v>79</v>
      </c>
      <c r="T115" s="66">
        <f t="shared" si="10"/>
        <v>78</v>
      </c>
      <c r="U115" s="66">
        <f t="shared" si="10"/>
        <v>77</v>
      </c>
      <c r="V115" s="66">
        <f t="shared" si="10"/>
        <v>77</v>
      </c>
      <c r="W115" s="66">
        <f t="shared" si="10"/>
        <v>81</v>
      </c>
    </row>
    <row r="116" spans="1:23" ht="15">
      <c r="A116" s="127" t="s">
        <v>353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</row>
    <row r="117" spans="1:23" ht="61.5" customHeight="1">
      <c r="A117" s="57" t="s">
        <v>175</v>
      </c>
      <c r="B117" s="67" t="s">
        <v>299</v>
      </c>
      <c r="C117" s="65" t="s">
        <v>261</v>
      </c>
      <c r="D117" s="68">
        <f>'Кадышева О.И.'!D5</f>
        <v>3</v>
      </c>
      <c r="E117" s="68">
        <f>'Кадышева О.И.'!E5</f>
        <v>3</v>
      </c>
      <c r="F117" s="68">
        <f>'Кадышева О.И.'!F5</f>
        <v>3</v>
      </c>
      <c r="G117" s="68">
        <f>'Кадышева О.И.'!G5</f>
        <v>3</v>
      </c>
      <c r="H117" s="68">
        <f>'Кадышева О.И.'!H5</f>
        <v>3</v>
      </c>
      <c r="I117" s="68">
        <f>'Кадышева О.И.'!I5</f>
        <v>3</v>
      </c>
      <c r="J117" s="68">
        <f>'Кадышева О.И.'!J5</f>
        <v>3</v>
      </c>
      <c r="K117" s="68">
        <f>'Кадышева О.И.'!K5</f>
        <v>3</v>
      </c>
      <c r="L117" s="68">
        <f>'Кадышева О.И.'!L5</f>
        <v>3</v>
      </c>
      <c r="M117" s="68">
        <f>'Кадышева О.И.'!M5</f>
        <v>3</v>
      </c>
      <c r="N117" s="68">
        <f>'Кадышева О.И.'!N5</f>
        <v>3</v>
      </c>
      <c r="O117" s="68">
        <f>'Кадышева О.И.'!O5</f>
        <v>3</v>
      </c>
      <c r="P117" s="68">
        <f>'Кадышева О.И.'!P5</f>
        <v>3</v>
      </c>
      <c r="Q117" s="68">
        <f>'Кадышева О.И.'!Q5</f>
        <v>3</v>
      </c>
      <c r="R117" s="68">
        <f>'Кадышева О.И.'!R5</f>
        <v>3</v>
      </c>
      <c r="S117" s="68">
        <f>'Кадышева О.И.'!S5</f>
        <v>3</v>
      </c>
      <c r="T117" s="68">
        <f>'Кадышева О.И.'!T5</f>
        <v>3</v>
      </c>
      <c r="U117" s="68">
        <f>'Кадышева О.И.'!U5</f>
        <v>3</v>
      </c>
      <c r="V117" s="68">
        <f>'Кадышева О.И.'!V5</f>
        <v>3</v>
      </c>
      <c r="W117" s="68">
        <f>'Кадышева О.И.'!W5</f>
        <v>3</v>
      </c>
    </row>
    <row r="118" spans="1:23" ht="60" customHeight="1">
      <c r="A118" s="12" t="s">
        <v>176</v>
      </c>
      <c r="B118" s="3" t="s">
        <v>283</v>
      </c>
      <c r="C118" s="37" t="s">
        <v>260</v>
      </c>
      <c r="D118" s="68">
        <f>'Кадышева О.И.'!D6</f>
        <v>3</v>
      </c>
      <c r="E118" s="68">
        <f>'Кадышева О.И.'!E6</f>
        <v>3</v>
      </c>
      <c r="F118" s="68">
        <f>'Кадышева О.И.'!F6</f>
        <v>3</v>
      </c>
      <c r="G118" s="68">
        <f>'Кадышева О.И.'!G6</f>
        <v>3</v>
      </c>
      <c r="H118" s="68">
        <f>'Кадышева О.И.'!H6</f>
        <v>3</v>
      </c>
      <c r="I118" s="68">
        <f>'Кадышева О.И.'!I6</f>
        <v>3</v>
      </c>
      <c r="J118" s="68">
        <f>'Кадышева О.И.'!J6</f>
        <v>3</v>
      </c>
      <c r="K118" s="68">
        <f>'Кадышева О.И.'!K6</f>
        <v>3</v>
      </c>
      <c r="L118" s="68">
        <f>'Кадышева О.И.'!L6</f>
        <v>3</v>
      </c>
      <c r="M118" s="68">
        <f>'Кадышева О.И.'!M6</f>
        <v>3</v>
      </c>
      <c r="N118" s="68">
        <f>'Кадышева О.И.'!N6</f>
        <v>3</v>
      </c>
      <c r="O118" s="68">
        <f>'Кадышева О.И.'!O6</f>
        <v>3</v>
      </c>
      <c r="P118" s="68">
        <f>'Кадышева О.И.'!P6</f>
        <v>3</v>
      </c>
      <c r="Q118" s="68">
        <f>'Кадышева О.И.'!Q6</f>
        <v>3</v>
      </c>
      <c r="R118" s="68">
        <f>'Кадышева О.И.'!R6</f>
        <v>3</v>
      </c>
      <c r="S118" s="68">
        <f>'Кадышева О.И.'!S6</f>
        <v>3</v>
      </c>
      <c r="T118" s="68">
        <f>'Кадышева О.И.'!T6</f>
        <v>3</v>
      </c>
      <c r="U118" s="68">
        <f>'Кадышева О.И.'!U6</f>
        <v>3</v>
      </c>
      <c r="V118" s="68">
        <f>'Кадышева О.И.'!V6</f>
        <v>3</v>
      </c>
      <c r="W118" s="68">
        <f>'Кадышева О.И.'!W6</f>
        <v>3</v>
      </c>
    </row>
    <row r="119" spans="1:23" ht="45" customHeight="1">
      <c r="A119" s="12" t="s">
        <v>177</v>
      </c>
      <c r="B119" s="6" t="s">
        <v>182</v>
      </c>
      <c r="C119" s="37" t="s">
        <v>284</v>
      </c>
      <c r="D119" s="68">
        <f>'Кадышева О.И.'!D7</f>
        <v>2</v>
      </c>
      <c r="E119" s="68">
        <f>'Кадышева О.И.'!E7</f>
        <v>2</v>
      </c>
      <c r="F119" s="68">
        <f>'Кадышева О.И.'!F7</f>
        <v>2</v>
      </c>
      <c r="G119" s="68">
        <f>'Кадышева О.И.'!G7</f>
        <v>2</v>
      </c>
      <c r="H119" s="68">
        <f>'Кадышева О.И.'!H7</f>
        <v>2</v>
      </c>
      <c r="I119" s="68">
        <f>'Кадышева О.И.'!I7</f>
        <v>2</v>
      </c>
      <c r="J119" s="68">
        <f>'Кадышева О.И.'!J7</f>
        <v>2</v>
      </c>
      <c r="K119" s="68">
        <f>'Кадышева О.И.'!K7</f>
        <v>2</v>
      </c>
      <c r="L119" s="68">
        <f>'Кадышева О.И.'!L7</f>
        <v>2</v>
      </c>
      <c r="M119" s="68">
        <f>'Кадышева О.И.'!M7</f>
        <v>2</v>
      </c>
      <c r="N119" s="68">
        <f>'Кадышева О.И.'!N7</f>
        <v>2</v>
      </c>
      <c r="O119" s="68">
        <f>'Кадышева О.И.'!O7</f>
        <v>2</v>
      </c>
      <c r="P119" s="68">
        <f>'Кадышева О.И.'!P7</f>
        <v>2</v>
      </c>
      <c r="Q119" s="68">
        <f>'Кадышева О.И.'!Q7</f>
        <v>2</v>
      </c>
      <c r="R119" s="68">
        <f>'Кадышева О.И.'!R7</f>
        <v>2</v>
      </c>
      <c r="S119" s="68">
        <f>'Кадышева О.И.'!S7</f>
        <v>2</v>
      </c>
      <c r="T119" s="68">
        <f>'Кадышева О.И.'!T7</f>
        <v>2</v>
      </c>
      <c r="U119" s="68">
        <f>'Кадышева О.И.'!U7</f>
        <v>2</v>
      </c>
      <c r="V119" s="68">
        <f>'Кадышева О.И.'!V7</f>
        <v>2</v>
      </c>
      <c r="W119" s="68">
        <f>'Кадышева О.И.'!W7</f>
        <v>2</v>
      </c>
    </row>
    <row r="120" spans="1:23" ht="45" customHeight="1">
      <c r="A120" s="12" t="s">
        <v>178</v>
      </c>
      <c r="B120" s="6" t="s">
        <v>285</v>
      </c>
      <c r="C120" s="37" t="s">
        <v>286</v>
      </c>
      <c r="D120" s="68">
        <f>'Кадышева О.И.'!D8</f>
        <v>1</v>
      </c>
      <c r="E120" s="68">
        <f>'Кадышева О.И.'!E8</f>
        <v>2</v>
      </c>
      <c r="F120" s="68">
        <f>'Кадышева О.И.'!F8</f>
        <v>2</v>
      </c>
      <c r="G120" s="68">
        <f>'Кадышева О.И.'!G8</f>
        <v>1</v>
      </c>
      <c r="H120" s="68">
        <f>'Кадышева О.И.'!H8</f>
        <v>1</v>
      </c>
      <c r="I120" s="68">
        <f>'Кадышева О.И.'!I8</f>
        <v>1</v>
      </c>
      <c r="J120" s="68">
        <f>'Кадышева О.И.'!J8</f>
        <v>1</v>
      </c>
      <c r="K120" s="68">
        <f>'Кадышева О.И.'!K8</f>
        <v>1</v>
      </c>
      <c r="L120" s="68">
        <f>'Кадышева О.И.'!L8</f>
        <v>1</v>
      </c>
      <c r="M120" s="68">
        <f>'Кадышева О.И.'!M8</f>
        <v>1</v>
      </c>
      <c r="N120" s="68">
        <f>'Кадышева О.И.'!N8</f>
        <v>1</v>
      </c>
      <c r="O120" s="68">
        <f>'Кадышева О.И.'!O8</f>
        <v>1</v>
      </c>
      <c r="P120" s="68">
        <f>'Кадышева О.И.'!P8</f>
        <v>1</v>
      </c>
      <c r="Q120" s="68">
        <f>'Кадышева О.И.'!Q8</f>
        <v>1</v>
      </c>
      <c r="R120" s="68">
        <f>'Кадышева О.И.'!R8</f>
        <v>1</v>
      </c>
      <c r="S120" s="68">
        <f>'Кадышева О.И.'!S8</f>
        <v>1</v>
      </c>
      <c r="T120" s="68">
        <f>'Кадышева О.И.'!T8</f>
        <v>1</v>
      </c>
      <c r="U120" s="68">
        <f>'Кадышева О.И.'!U8</f>
        <v>1</v>
      </c>
      <c r="V120" s="68">
        <f>'Кадышева О.И.'!V8</f>
        <v>1</v>
      </c>
      <c r="W120" s="68">
        <f>'Кадышева О.И.'!W8</f>
        <v>1</v>
      </c>
    </row>
    <row r="121" spans="1:23" ht="60" customHeight="1">
      <c r="A121" s="16" t="s">
        <v>179</v>
      </c>
      <c r="B121" s="3" t="s">
        <v>287</v>
      </c>
      <c r="C121" s="37" t="s">
        <v>288</v>
      </c>
      <c r="D121" s="68">
        <f>'Кадышева О.И.'!D9</f>
        <v>0</v>
      </c>
      <c r="E121" s="68">
        <f>'Кадышева О.И.'!E9</f>
        <v>0</v>
      </c>
      <c r="F121" s="68">
        <f>'Кадышева О.И.'!F9</f>
        <v>0</v>
      </c>
      <c r="G121" s="68">
        <f>'Кадышева О.И.'!G9</f>
        <v>0</v>
      </c>
      <c r="H121" s="68">
        <f>'Кадышева О.И.'!H9</f>
        <v>0</v>
      </c>
      <c r="I121" s="68">
        <f>'Кадышева О.И.'!I9</f>
        <v>0</v>
      </c>
      <c r="J121" s="68">
        <f>'Кадышева О.И.'!J9</f>
        <v>0</v>
      </c>
      <c r="K121" s="68">
        <f>'Кадышева О.И.'!K9</f>
        <v>0</v>
      </c>
      <c r="L121" s="68">
        <f>'Кадышева О.И.'!L9</f>
        <v>0</v>
      </c>
      <c r="M121" s="68">
        <f>'Кадышева О.И.'!M9</f>
        <v>0</v>
      </c>
      <c r="N121" s="68">
        <f>'Кадышева О.И.'!N9</f>
        <v>0</v>
      </c>
      <c r="O121" s="68">
        <f>'Кадышева О.И.'!O9</f>
        <v>0</v>
      </c>
      <c r="P121" s="68">
        <f>'Кадышева О.И.'!P9</f>
        <v>0</v>
      </c>
      <c r="Q121" s="68">
        <f>'Кадышева О.И.'!Q9</f>
        <v>0</v>
      </c>
      <c r="R121" s="68">
        <f>'Кадышева О.И.'!R9</f>
        <v>0</v>
      </c>
      <c r="S121" s="68">
        <f>'Кадышева О.И.'!S9</f>
        <v>0</v>
      </c>
      <c r="T121" s="68">
        <f>'Кадышева О.И.'!T9</f>
        <v>0</v>
      </c>
      <c r="U121" s="68">
        <f>'Кадышева О.И.'!U9</f>
        <v>0</v>
      </c>
      <c r="V121" s="68">
        <f>'Кадышева О.И.'!V9</f>
        <v>0</v>
      </c>
      <c r="W121" s="68">
        <f>'Кадышева О.И.'!W9</f>
        <v>0</v>
      </c>
    </row>
    <row r="122" spans="1:23" ht="45" customHeight="1">
      <c r="A122" s="12" t="s">
        <v>180</v>
      </c>
      <c r="B122" s="3" t="s">
        <v>289</v>
      </c>
      <c r="C122" s="37" t="s">
        <v>290</v>
      </c>
      <c r="D122" s="68">
        <f>'Кадышева О.И.'!D10</f>
        <v>3</v>
      </c>
      <c r="E122" s="68">
        <f>'Кадышева О.И.'!E10</f>
        <v>3</v>
      </c>
      <c r="F122" s="68">
        <f>'Кадышева О.И.'!F10</f>
        <v>3</v>
      </c>
      <c r="G122" s="68">
        <f>'Кадышева О.И.'!G10</f>
        <v>3</v>
      </c>
      <c r="H122" s="68">
        <f>'Кадышева О.И.'!H10</f>
        <v>3</v>
      </c>
      <c r="I122" s="68">
        <f>'Кадышева О.И.'!I10</f>
        <v>3</v>
      </c>
      <c r="J122" s="68">
        <f>'Кадышева О.И.'!J10</f>
        <v>3</v>
      </c>
      <c r="K122" s="68">
        <f>'Кадышева О.И.'!K10</f>
        <v>3</v>
      </c>
      <c r="L122" s="68">
        <f>'Кадышева О.И.'!L10</f>
        <v>3</v>
      </c>
      <c r="M122" s="68">
        <f>'Кадышева О.И.'!M10</f>
        <v>3</v>
      </c>
      <c r="N122" s="68">
        <f>'Кадышева О.И.'!N10</f>
        <v>3</v>
      </c>
      <c r="O122" s="68">
        <f>'Кадышева О.И.'!O10</f>
        <v>3</v>
      </c>
      <c r="P122" s="68">
        <f>'Кадышева О.И.'!P10</f>
        <v>3</v>
      </c>
      <c r="Q122" s="68">
        <f>'Кадышева О.И.'!Q10</f>
        <v>3</v>
      </c>
      <c r="R122" s="68">
        <f>'Кадышева О.И.'!R10</f>
        <v>3</v>
      </c>
      <c r="S122" s="68">
        <f>'Кадышева О.И.'!S10</f>
        <v>3</v>
      </c>
      <c r="T122" s="68">
        <f>'Кадышева О.И.'!T10</f>
        <v>3</v>
      </c>
      <c r="U122" s="68">
        <f>'Кадышева О.И.'!U10</f>
        <v>3</v>
      </c>
      <c r="V122" s="68">
        <f>'Кадышева О.И.'!V10</f>
        <v>3</v>
      </c>
      <c r="W122" s="68">
        <f>'Кадышева О.И.'!W10</f>
        <v>3</v>
      </c>
    </row>
    <row r="123" spans="1:23" ht="142.5" customHeight="1">
      <c r="A123" s="12" t="s">
        <v>181</v>
      </c>
      <c r="B123" s="6" t="s">
        <v>291</v>
      </c>
      <c r="C123" s="37" t="s">
        <v>292</v>
      </c>
      <c r="D123" s="68">
        <f>'Кадышева О.И.'!D11</f>
        <v>0</v>
      </c>
      <c r="E123" s="68">
        <f>'Кадышева О.И.'!E11</f>
        <v>2</v>
      </c>
      <c r="F123" s="68">
        <f>'Кадышева О.И.'!F11</f>
        <v>0</v>
      </c>
      <c r="G123" s="68">
        <f>'Кадышева О.И.'!G11</f>
        <v>0</v>
      </c>
      <c r="H123" s="68">
        <f>'Кадышева О.И.'!H11</f>
        <v>2</v>
      </c>
      <c r="I123" s="68">
        <f>'Кадышева О.И.'!I11</f>
        <v>2</v>
      </c>
      <c r="J123" s="68">
        <f>'Кадышева О.И.'!J11</f>
        <v>0</v>
      </c>
      <c r="K123" s="68">
        <f>'Кадышева О.И.'!K11</f>
        <v>0</v>
      </c>
      <c r="L123" s="68">
        <f>'Кадышева О.И.'!L11</f>
        <v>0</v>
      </c>
      <c r="M123" s="68">
        <f>'Кадышева О.И.'!M11</f>
        <v>0</v>
      </c>
      <c r="N123" s="68">
        <f>'Кадышева О.И.'!N11</f>
        <v>0</v>
      </c>
      <c r="O123" s="68">
        <f>'Кадышева О.И.'!O11</f>
        <v>0</v>
      </c>
      <c r="P123" s="68">
        <f>'Кадышева О.И.'!P11</f>
        <v>0</v>
      </c>
      <c r="Q123" s="68">
        <f>'Кадышева О.И.'!Q11</f>
        <v>0</v>
      </c>
      <c r="R123" s="68">
        <f>'Кадышева О.И.'!R11</f>
        <v>0</v>
      </c>
      <c r="S123" s="68">
        <f>'Кадышева О.И.'!S11</f>
        <v>0</v>
      </c>
      <c r="T123" s="68">
        <f>'Кадышева О.И.'!T11</f>
        <v>0</v>
      </c>
      <c r="U123" s="68">
        <f>'Кадышева О.И.'!U11</f>
        <v>0</v>
      </c>
      <c r="V123" s="68">
        <f>'Кадышева О.И.'!V11</f>
        <v>0</v>
      </c>
      <c r="W123" s="68">
        <f>'Кадышева О.И.'!W11</f>
        <v>0</v>
      </c>
    </row>
    <row r="124" spans="1:23" ht="60.75" customHeight="1">
      <c r="A124" s="12" t="s">
        <v>183</v>
      </c>
      <c r="B124" s="6" t="s">
        <v>262</v>
      </c>
      <c r="C124" s="37" t="s">
        <v>254</v>
      </c>
      <c r="D124" s="68">
        <f>'Кадышева О.И.'!D12</f>
        <v>0</v>
      </c>
      <c r="E124" s="68">
        <f>'Кадышева О.И.'!E12</f>
        <v>1</v>
      </c>
      <c r="F124" s="68">
        <f>'Кадышева О.И.'!F12</f>
        <v>0</v>
      </c>
      <c r="G124" s="68">
        <f>'Кадышева О.И.'!G12</f>
        <v>0</v>
      </c>
      <c r="H124" s="68">
        <f>'Кадышева О.И.'!H12</f>
        <v>0</v>
      </c>
      <c r="I124" s="68">
        <f>'Кадышева О.И.'!I12</f>
        <v>4</v>
      </c>
      <c r="J124" s="68">
        <f>'Кадышева О.И.'!J12</f>
        <v>1</v>
      </c>
      <c r="K124" s="68">
        <f>'Кадышева О.И.'!K12</f>
        <v>0</v>
      </c>
      <c r="L124" s="68">
        <f>'Кадышева О.И.'!L12</f>
        <v>1</v>
      </c>
      <c r="M124" s="68">
        <f>'Кадышева О.И.'!M12</f>
        <v>0</v>
      </c>
      <c r="N124" s="68">
        <f>'Кадышева О.И.'!N12</f>
        <v>0</v>
      </c>
      <c r="O124" s="68">
        <f>'Кадышева О.И.'!O12</f>
        <v>0</v>
      </c>
      <c r="P124" s="68">
        <f>'Кадышева О.И.'!P12</f>
        <v>0</v>
      </c>
      <c r="Q124" s="68">
        <f>'Кадышева О.И.'!Q12</f>
        <v>0</v>
      </c>
      <c r="R124" s="68">
        <f>'Кадышева О.И.'!R12</f>
        <v>0</v>
      </c>
      <c r="S124" s="68">
        <f>'Кадышева О.И.'!S12</f>
        <v>0</v>
      </c>
      <c r="T124" s="68">
        <f>'Кадышева О.И.'!T12</f>
        <v>0</v>
      </c>
      <c r="U124" s="68">
        <f>'Кадышева О.И.'!U12</f>
        <v>0</v>
      </c>
      <c r="V124" s="68">
        <f>'Кадышева О.И.'!V12</f>
        <v>0</v>
      </c>
      <c r="W124" s="68">
        <f>'Кадышева О.И.'!W12</f>
        <v>0</v>
      </c>
    </row>
    <row r="125" spans="1:23" ht="75" customHeight="1">
      <c r="A125" s="12" t="s">
        <v>184</v>
      </c>
      <c r="B125" s="6" t="s">
        <v>263</v>
      </c>
      <c r="C125" s="37" t="s">
        <v>254</v>
      </c>
      <c r="D125" s="68">
        <f>'Кадышева О.И.'!D13</f>
        <v>0</v>
      </c>
      <c r="E125" s="68">
        <f>'Кадышева О.И.'!E13</f>
        <v>0</v>
      </c>
      <c r="F125" s="68">
        <f>'Кадышева О.И.'!F13</f>
        <v>0</v>
      </c>
      <c r="G125" s="68">
        <f>'Кадышева О.И.'!G13</f>
        <v>0</v>
      </c>
      <c r="H125" s="68">
        <f>'Кадышева О.И.'!H13</f>
        <v>0</v>
      </c>
      <c r="I125" s="68">
        <f>'Кадышева О.И.'!I13</f>
        <v>0</v>
      </c>
      <c r="J125" s="68">
        <f>'Кадышева О.И.'!J13</f>
        <v>0</v>
      </c>
      <c r="K125" s="68">
        <f>'Кадышева О.И.'!K13</f>
        <v>0</v>
      </c>
      <c r="L125" s="68">
        <f>'Кадышева О.И.'!L13</f>
        <v>0</v>
      </c>
      <c r="M125" s="68">
        <f>'Кадышева О.И.'!M13</f>
        <v>0</v>
      </c>
      <c r="N125" s="68">
        <f>'Кадышева О.И.'!N13</f>
        <v>0</v>
      </c>
      <c r="O125" s="68">
        <f>'Кадышева О.И.'!O13</f>
        <v>0</v>
      </c>
      <c r="P125" s="68">
        <f>'Кадышева О.И.'!P13</f>
        <v>0</v>
      </c>
      <c r="Q125" s="68">
        <f>'Кадышева О.И.'!Q13</f>
        <v>0</v>
      </c>
      <c r="R125" s="68">
        <f>'Кадышева О.И.'!R13</f>
        <v>0</v>
      </c>
      <c r="S125" s="68">
        <f>'Кадышева О.И.'!S13</f>
        <v>0</v>
      </c>
      <c r="T125" s="68">
        <f>'Кадышева О.И.'!T13</f>
        <v>0</v>
      </c>
      <c r="U125" s="68">
        <f>'Кадышева О.И.'!U13</f>
        <v>0</v>
      </c>
      <c r="V125" s="68">
        <f>'Кадышева О.И.'!V13</f>
        <v>0</v>
      </c>
      <c r="W125" s="68">
        <f>'Кадышева О.И.'!W13</f>
        <v>0</v>
      </c>
    </row>
    <row r="126" spans="1:23" ht="90" customHeight="1">
      <c r="A126" s="12" t="s">
        <v>185</v>
      </c>
      <c r="B126" s="6" t="s">
        <v>255</v>
      </c>
      <c r="C126" s="37" t="s">
        <v>254</v>
      </c>
      <c r="D126" s="68">
        <f>'Кадышева О.И.'!D14</f>
        <v>7</v>
      </c>
      <c r="E126" s="68">
        <f>'Кадышева О.И.'!E14</f>
        <v>36</v>
      </c>
      <c r="F126" s="68">
        <f>'Кадышева О.И.'!F14</f>
        <v>11</v>
      </c>
      <c r="G126" s="68">
        <f>'Кадышева О.И.'!G14</f>
        <v>8</v>
      </c>
      <c r="H126" s="68">
        <f>'Кадышева О.И.'!H14</f>
        <v>17</v>
      </c>
      <c r="I126" s="68">
        <f>'Кадышева О.И.'!I14</f>
        <v>4</v>
      </c>
      <c r="J126" s="68">
        <f>'Кадышева О.И.'!J14</f>
        <v>3</v>
      </c>
      <c r="K126" s="68">
        <f>'Кадышева О.И.'!K14</f>
        <v>0</v>
      </c>
      <c r="L126" s="68">
        <f>'Кадышева О.И.'!L14</f>
        <v>3</v>
      </c>
      <c r="M126" s="68">
        <f>'Кадышева О.И.'!M14</f>
        <v>0</v>
      </c>
      <c r="N126" s="68">
        <f>'Кадышева О.И.'!N14</f>
        <v>0</v>
      </c>
      <c r="O126" s="68">
        <f>'Кадышева О.И.'!O14</f>
        <v>11</v>
      </c>
      <c r="P126" s="68">
        <f>'Кадышева О.И.'!P14</f>
        <v>0</v>
      </c>
      <c r="Q126" s="68">
        <f>'Кадышева О.И.'!Q14</f>
        <v>0</v>
      </c>
      <c r="R126" s="68">
        <f>'Кадышева О.И.'!R14</f>
        <v>0</v>
      </c>
      <c r="S126" s="68">
        <f>'Кадышева О.И.'!S14</f>
        <v>0</v>
      </c>
      <c r="T126" s="68">
        <f>'Кадышева О.И.'!T14</f>
        <v>0</v>
      </c>
      <c r="U126" s="68">
        <f>'Кадышева О.И.'!U14</f>
        <v>0</v>
      </c>
      <c r="V126" s="68">
        <f>'Кадышева О.И.'!V14</f>
        <v>0</v>
      </c>
      <c r="W126" s="68">
        <f>'Кадышева О.И.'!W14</f>
        <v>0</v>
      </c>
    </row>
    <row r="127" spans="1:23" ht="90" customHeight="1">
      <c r="A127" s="12" t="s">
        <v>186</v>
      </c>
      <c r="B127" s="3" t="s">
        <v>264</v>
      </c>
      <c r="C127" s="37" t="s">
        <v>254</v>
      </c>
      <c r="D127" s="68">
        <f>'Кадышева О.И.'!D15</f>
        <v>30</v>
      </c>
      <c r="E127" s="68">
        <f>'Кадышева О.И.'!E15</f>
        <v>31</v>
      </c>
      <c r="F127" s="68">
        <f>'Кадышева О.И.'!F15</f>
        <v>12</v>
      </c>
      <c r="G127" s="68">
        <f>'Кадышева О.И.'!G15</f>
        <v>21</v>
      </c>
      <c r="H127" s="68">
        <f>'Кадышева О.И.'!H15</f>
        <v>24</v>
      </c>
      <c r="I127" s="68">
        <f>'Кадышева О.И.'!I15</f>
        <v>10</v>
      </c>
      <c r="J127" s="68">
        <f>'Кадышева О.И.'!J15</f>
        <v>4</v>
      </c>
      <c r="K127" s="68">
        <f>'Кадышева О.И.'!K15</f>
        <v>0</v>
      </c>
      <c r="L127" s="68">
        <f>'Кадышева О.И.'!L15</f>
        <v>5</v>
      </c>
      <c r="M127" s="68">
        <f>'Кадышева О.И.'!M15</f>
        <v>2</v>
      </c>
      <c r="N127" s="68">
        <f>'Кадышева О.И.'!N15</f>
        <v>7</v>
      </c>
      <c r="O127" s="68">
        <f>'Кадышева О.И.'!O15</f>
        <v>4</v>
      </c>
      <c r="P127" s="68">
        <f>'Кадышева О.И.'!P15</f>
        <v>1</v>
      </c>
      <c r="Q127" s="68">
        <f>'Кадышева О.И.'!Q15</f>
        <v>9</v>
      </c>
      <c r="R127" s="68">
        <f>'Кадышева О.И.'!R15</f>
        <v>9</v>
      </c>
      <c r="S127" s="68">
        <f>'Кадышева О.И.'!S15</f>
        <v>7</v>
      </c>
      <c r="T127" s="68">
        <f>'Кадышева О.И.'!T15</f>
        <v>8</v>
      </c>
      <c r="U127" s="68">
        <f>'Кадышева О.И.'!U15</f>
        <v>0</v>
      </c>
      <c r="V127" s="68">
        <f>'Кадышева О.И.'!V15</f>
        <v>0</v>
      </c>
      <c r="W127" s="68">
        <f>'Кадышева О.И.'!W15</f>
        <v>0</v>
      </c>
    </row>
    <row r="128" spans="1:23" ht="90" customHeight="1">
      <c r="A128" s="12" t="s">
        <v>187</v>
      </c>
      <c r="B128" s="6" t="s">
        <v>192</v>
      </c>
      <c r="C128" s="37" t="s">
        <v>293</v>
      </c>
      <c r="D128" s="68">
        <f>'Кадышева О.И.'!D16</f>
        <v>5</v>
      </c>
      <c r="E128" s="68">
        <f>'Кадышева О.И.'!E16</f>
        <v>5</v>
      </c>
      <c r="F128" s="68">
        <f>'Кадышева О.И.'!F16</f>
        <v>5</v>
      </c>
      <c r="G128" s="68">
        <f>'Кадышева О.И.'!G16</f>
        <v>5</v>
      </c>
      <c r="H128" s="68">
        <f>'Кадышева О.И.'!H16</f>
        <v>5</v>
      </c>
      <c r="I128" s="68">
        <f>'Кадышева О.И.'!I16</f>
        <v>5</v>
      </c>
      <c r="J128" s="68">
        <f>'Кадышева О.И.'!J16</f>
        <v>2</v>
      </c>
      <c r="K128" s="68">
        <f>'Кадышева О.И.'!K16</f>
        <v>2</v>
      </c>
      <c r="L128" s="68">
        <f>'Кадышева О.И.'!L16</f>
        <v>2</v>
      </c>
      <c r="M128" s="68">
        <f>'Кадышева О.И.'!M16</f>
        <v>2</v>
      </c>
      <c r="N128" s="68">
        <f>'Кадышева О.И.'!N16</f>
        <v>2</v>
      </c>
      <c r="O128" s="68">
        <f>'Кадышева О.И.'!O16</f>
        <v>2</v>
      </c>
      <c r="P128" s="68">
        <f>'Кадышева О.И.'!P16</f>
        <v>2</v>
      </c>
      <c r="Q128" s="68">
        <f>'Кадышева О.И.'!Q16</f>
        <v>2</v>
      </c>
      <c r="R128" s="68">
        <f>'Кадышева О.И.'!R16</f>
        <v>2</v>
      </c>
      <c r="S128" s="68">
        <f>'Кадышева О.И.'!S16</f>
        <v>2</v>
      </c>
      <c r="T128" s="68">
        <f>'Кадышева О.И.'!T16</f>
        <v>2</v>
      </c>
      <c r="U128" s="68">
        <f>'Кадышева О.И.'!U16</f>
        <v>2</v>
      </c>
      <c r="V128" s="68">
        <f>'Кадышева О.И.'!V16</f>
        <v>2</v>
      </c>
      <c r="W128" s="68">
        <f>'Кадышева О.И.'!W16</f>
        <v>2</v>
      </c>
    </row>
    <row r="129" spans="1:23" ht="63.75" customHeight="1">
      <c r="A129" s="12" t="s">
        <v>188</v>
      </c>
      <c r="B129" s="3" t="s">
        <v>294</v>
      </c>
      <c r="C129" s="37" t="s">
        <v>295</v>
      </c>
      <c r="D129" s="68">
        <f>'Кадышева О.И.'!D17</f>
        <v>2</v>
      </c>
      <c r="E129" s="68">
        <f>'Кадышева О.И.'!E17</f>
        <v>2</v>
      </c>
      <c r="F129" s="68">
        <f>'Кадышева О.И.'!F17</f>
        <v>2</v>
      </c>
      <c r="G129" s="68">
        <f>'Кадышева О.И.'!G17</f>
        <v>2</v>
      </c>
      <c r="H129" s="68">
        <f>'Кадышева О.И.'!H17</f>
        <v>2</v>
      </c>
      <c r="I129" s="68">
        <f>'Кадышева О.И.'!I17</f>
        <v>2</v>
      </c>
      <c r="J129" s="68">
        <f>'Кадышева О.И.'!J17</f>
        <v>2</v>
      </c>
      <c r="K129" s="68">
        <f>'Кадышева О.И.'!K17</f>
        <v>2</v>
      </c>
      <c r="L129" s="68">
        <f>'Кадышева О.И.'!L17</f>
        <v>2</v>
      </c>
      <c r="M129" s="68">
        <f>'Кадышева О.И.'!M17</f>
        <v>2</v>
      </c>
      <c r="N129" s="68">
        <f>'Кадышева О.И.'!N17</f>
        <v>2</v>
      </c>
      <c r="O129" s="68">
        <f>'Кадышева О.И.'!O17</f>
        <v>2</v>
      </c>
      <c r="P129" s="68">
        <f>'Кадышева О.И.'!P17</f>
        <v>2</v>
      </c>
      <c r="Q129" s="68">
        <f>'Кадышева О.И.'!Q17</f>
        <v>2</v>
      </c>
      <c r="R129" s="68">
        <f>'Кадышева О.И.'!R17</f>
        <v>2</v>
      </c>
      <c r="S129" s="68">
        <f>'Кадышева О.И.'!S17</f>
        <v>2</v>
      </c>
      <c r="T129" s="68">
        <f>'Кадышева О.И.'!T17</f>
        <v>2</v>
      </c>
      <c r="U129" s="68">
        <f>'Кадышева О.И.'!U17</f>
        <v>2</v>
      </c>
      <c r="V129" s="68">
        <f>'Кадышева О.И.'!V17</f>
        <v>2</v>
      </c>
      <c r="W129" s="68">
        <f>'Кадышева О.И.'!W17</f>
        <v>2</v>
      </c>
    </row>
    <row r="130" spans="1:23" ht="72.75" customHeight="1">
      <c r="A130" s="12" t="s">
        <v>189</v>
      </c>
      <c r="B130" s="3" t="s">
        <v>194</v>
      </c>
      <c r="C130" s="37" t="s">
        <v>74</v>
      </c>
      <c r="D130" s="68">
        <f>'Кадышева О.И.'!D18</f>
        <v>3</v>
      </c>
      <c r="E130" s="68">
        <f>'Кадышева О.И.'!E18</f>
        <v>3</v>
      </c>
      <c r="F130" s="68">
        <f>'Кадышева О.И.'!F18</f>
        <v>3</v>
      </c>
      <c r="G130" s="68">
        <f>'Кадышева О.И.'!G18</f>
        <v>3</v>
      </c>
      <c r="H130" s="68">
        <f>'Кадышева О.И.'!H18</f>
        <v>3</v>
      </c>
      <c r="I130" s="68">
        <f>'Кадышева О.И.'!I18</f>
        <v>3</v>
      </c>
      <c r="J130" s="68">
        <f>'Кадышева О.И.'!J18</f>
        <v>3</v>
      </c>
      <c r="K130" s="68">
        <f>'Кадышева О.И.'!K18</f>
        <v>3</v>
      </c>
      <c r="L130" s="68">
        <f>'Кадышева О.И.'!L18</f>
        <v>3</v>
      </c>
      <c r="M130" s="68">
        <f>'Кадышева О.И.'!M18</f>
        <v>3</v>
      </c>
      <c r="N130" s="68">
        <f>'Кадышева О.И.'!N18</f>
        <v>3</v>
      </c>
      <c r="O130" s="68">
        <f>'Кадышева О.И.'!O18</f>
        <v>3</v>
      </c>
      <c r="P130" s="68">
        <f>'Кадышева О.И.'!P18</f>
        <v>3</v>
      </c>
      <c r="Q130" s="68">
        <f>'Кадышева О.И.'!Q18</f>
        <v>3</v>
      </c>
      <c r="R130" s="68">
        <f>'Кадышева О.И.'!R18</f>
        <v>3</v>
      </c>
      <c r="S130" s="68">
        <f>'Кадышева О.И.'!S18</f>
        <v>3</v>
      </c>
      <c r="T130" s="68">
        <f>'Кадышева О.И.'!T18</f>
        <v>3</v>
      </c>
      <c r="U130" s="68">
        <f>'Кадышева О.И.'!U18</f>
        <v>3</v>
      </c>
      <c r="V130" s="68">
        <f>'Кадышева О.И.'!V18</f>
        <v>3</v>
      </c>
      <c r="W130" s="68">
        <f>'Кадышева О.И.'!W18</f>
        <v>3</v>
      </c>
    </row>
    <row r="131" spans="1:23" ht="61.5" customHeight="1">
      <c r="A131" s="12" t="s">
        <v>190</v>
      </c>
      <c r="B131" s="6" t="s">
        <v>256</v>
      </c>
      <c r="C131" s="37" t="s">
        <v>296</v>
      </c>
      <c r="D131" s="68">
        <f>'Кадышева О.И.'!D19</f>
        <v>3</v>
      </c>
      <c r="E131" s="68">
        <f>'Кадышева О.И.'!E19</f>
        <v>3</v>
      </c>
      <c r="F131" s="68">
        <f>'Кадышева О.И.'!F19</f>
        <v>3</v>
      </c>
      <c r="G131" s="68">
        <f>'Кадышева О.И.'!G19</f>
        <v>3</v>
      </c>
      <c r="H131" s="68">
        <f>'Кадышева О.И.'!H19</f>
        <v>3</v>
      </c>
      <c r="I131" s="68">
        <f>'Кадышева О.И.'!I19</f>
        <v>3</v>
      </c>
      <c r="J131" s="68">
        <f>'Кадышева О.И.'!J19</f>
        <v>3</v>
      </c>
      <c r="K131" s="68">
        <f>'Кадышева О.И.'!K19</f>
        <v>3</v>
      </c>
      <c r="L131" s="68">
        <f>'Кадышева О.И.'!L19</f>
        <v>3</v>
      </c>
      <c r="M131" s="68">
        <f>'Кадышева О.И.'!M19</f>
        <v>3</v>
      </c>
      <c r="N131" s="68">
        <f>'Кадышева О.И.'!N19</f>
        <v>3</v>
      </c>
      <c r="O131" s="68">
        <f>'Кадышева О.И.'!O19</f>
        <v>3</v>
      </c>
      <c r="P131" s="68">
        <f>'Кадышева О.И.'!P19</f>
        <v>3</v>
      </c>
      <c r="Q131" s="68">
        <f>'Кадышева О.И.'!Q19</f>
        <v>3</v>
      </c>
      <c r="R131" s="68">
        <f>'Кадышева О.И.'!R19</f>
        <v>3</v>
      </c>
      <c r="S131" s="68">
        <f>'Кадышева О.И.'!S19</f>
        <v>3</v>
      </c>
      <c r="T131" s="68">
        <f>'Кадышева О.И.'!T19</f>
        <v>3</v>
      </c>
      <c r="U131" s="68">
        <f>'Кадышева О.И.'!U19</f>
        <v>3</v>
      </c>
      <c r="V131" s="68">
        <f>'Кадышева О.И.'!V19</f>
        <v>3</v>
      </c>
      <c r="W131" s="68">
        <f>'Кадышева О.И.'!W19</f>
        <v>3</v>
      </c>
    </row>
    <row r="132" spans="1:23" ht="54" customHeight="1">
      <c r="A132" s="12" t="s">
        <v>191</v>
      </c>
      <c r="B132" s="3" t="s">
        <v>195</v>
      </c>
      <c r="C132" s="37" t="s">
        <v>297</v>
      </c>
      <c r="D132" s="68">
        <f>'Кадышева О.И.'!D20</f>
        <v>5</v>
      </c>
      <c r="E132" s="68">
        <f>'Кадышева О.И.'!E20</f>
        <v>5</v>
      </c>
      <c r="F132" s="68">
        <f>'Кадышева О.И.'!F20</f>
        <v>5</v>
      </c>
      <c r="G132" s="68">
        <f>'Кадышева О.И.'!G20</f>
        <v>5</v>
      </c>
      <c r="H132" s="68">
        <f>'Кадышева О.И.'!H20</f>
        <v>5</v>
      </c>
      <c r="I132" s="68">
        <f>'Кадышева О.И.'!I20</f>
        <v>5</v>
      </c>
      <c r="J132" s="68">
        <f>'Кадышева О.И.'!J20</f>
        <v>5</v>
      </c>
      <c r="K132" s="68">
        <f>'Кадышева О.И.'!K20</f>
        <v>5</v>
      </c>
      <c r="L132" s="68">
        <f>'Кадышева О.И.'!L20</f>
        <v>5</v>
      </c>
      <c r="M132" s="68">
        <f>'Кадышева О.И.'!M20</f>
        <v>5</v>
      </c>
      <c r="N132" s="68">
        <f>'Кадышева О.И.'!N20</f>
        <v>5</v>
      </c>
      <c r="O132" s="68">
        <f>'Кадышева О.И.'!O20</f>
        <v>5</v>
      </c>
      <c r="P132" s="68">
        <f>'Кадышева О.И.'!P20</f>
        <v>5</v>
      </c>
      <c r="Q132" s="68">
        <f>'Кадышева О.И.'!Q20</f>
        <v>5</v>
      </c>
      <c r="R132" s="68">
        <f>'Кадышева О.И.'!R20</f>
        <v>5</v>
      </c>
      <c r="S132" s="68">
        <f>'Кадышева О.И.'!S20</f>
        <v>5</v>
      </c>
      <c r="T132" s="68">
        <f>'Кадышева О.И.'!T20</f>
        <v>5</v>
      </c>
      <c r="U132" s="68">
        <f>'Кадышева О.И.'!U20</f>
        <v>5</v>
      </c>
      <c r="V132" s="68">
        <f>'Кадышева О.И.'!V20</f>
        <v>5</v>
      </c>
      <c r="W132" s="68">
        <f>'Кадышева О.И.'!W20</f>
        <v>5</v>
      </c>
    </row>
    <row r="133" spans="1:23" ht="90" customHeight="1">
      <c r="A133" s="12" t="s">
        <v>193</v>
      </c>
      <c r="B133" s="3" t="s">
        <v>257</v>
      </c>
      <c r="C133" s="37" t="s">
        <v>230</v>
      </c>
      <c r="D133" s="68">
        <f>'Кадышева О.И.'!D21</f>
        <v>4</v>
      </c>
      <c r="E133" s="68">
        <f>'Кадышева О.И.'!E21</f>
        <v>4</v>
      </c>
      <c r="F133" s="68">
        <f>'Кадышева О.И.'!F21</f>
        <v>4</v>
      </c>
      <c r="G133" s="68">
        <f>'Кадышева О.И.'!G21</f>
        <v>4</v>
      </c>
      <c r="H133" s="68">
        <f>'Кадышева О.И.'!H21</f>
        <v>4</v>
      </c>
      <c r="I133" s="68">
        <f>'Кадышева О.И.'!I21</f>
        <v>4</v>
      </c>
      <c r="J133" s="68">
        <f>'Кадышева О.И.'!J21</f>
        <v>4</v>
      </c>
      <c r="K133" s="68">
        <f>'Кадышева О.И.'!K21</f>
        <v>4</v>
      </c>
      <c r="L133" s="68">
        <f>'Кадышева О.И.'!L21</f>
        <v>4</v>
      </c>
      <c r="M133" s="68">
        <f>'Кадышева О.И.'!M21</f>
        <v>4</v>
      </c>
      <c r="N133" s="68">
        <f>'Кадышева О.И.'!N21</f>
        <v>4</v>
      </c>
      <c r="O133" s="68">
        <f>'Кадышева О.И.'!O21</f>
        <v>4</v>
      </c>
      <c r="P133" s="68">
        <f>'Кадышева О.И.'!P21</f>
        <v>4</v>
      </c>
      <c r="Q133" s="68">
        <f>'Кадышева О.И.'!Q21</f>
        <v>4</v>
      </c>
      <c r="R133" s="68">
        <f>'Кадышева О.И.'!R21</f>
        <v>4</v>
      </c>
      <c r="S133" s="68">
        <f>'Кадышева О.И.'!S21</f>
        <v>4</v>
      </c>
      <c r="T133" s="68">
        <f>'Кадышева О.И.'!T21</f>
        <v>4</v>
      </c>
      <c r="U133" s="68">
        <f>'Кадышева О.И.'!U21</f>
        <v>4</v>
      </c>
      <c r="V133" s="68">
        <f>'Кадышева О.И.'!V21</f>
        <v>4</v>
      </c>
      <c r="W133" s="68">
        <f>'Кадышева О.И.'!W21</f>
        <v>4</v>
      </c>
    </row>
    <row r="134" spans="1:23" ht="15.75" customHeight="1">
      <c r="A134" s="122" t="s">
        <v>213</v>
      </c>
      <c r="B134" s="123"/>
      <c r="C134" s="129"/>
      <c r="D134" s="44">
        <f aca="true" t="shared" si="11" ref="D134:W134">SUM(D117:D133)</f>
        <v>71</v>
      </c>
      <c r="E134" s="44">
        <f t="shared" si="11"/>
        <v>105</v>
      </c>
      <c r="F134" s="44">
        <f t="shared" si="11"/>
        <v>58</v>
      </c>
      <c r="G134" s="44">
        <f>SUM(G117:G133)</f>
        <v>63</v>
      </c>
      <c r="H134" s="44">
        <f t="shared" si="11"/>
        <v>77</v>
      </c>
      <c r="I134" s="44">
        <f t="shared" si="11"/>
        <v>54</v>
      </c>
      <c r="J134" s="44">
        <f t="shared" si="11"/>
        <v>39</v>
      </c>
      <c r="K134" s="44">
        <f t="shared" si="11"/>
        <v>31</v>
      </c>
      <c r="L134" s="44">
        <f t="shared" si="11"/>
        <v>40</v>
      </c>
      <c r="M134" s="44">
        <f t="shared" si="11"/>
        <v>33</v>
      </c>
      <c r="N134" s="44">
        <f t="shared" si="11"/>
        <v>38</v>
      </c>
      <c r="O134" s="44">
        <f t="shared" si="11"/>
        <v>46</v>
      </c>
      <c r="P134" s="44">
        <f t="shared" si="11"/>
        <v>32</v>
      </c>
      <c r="Q134" s="44">
        <f t="shared" si="11"/>
        <v>40</v>
      </c>
      <c r="R134" s="44">
        <f t="shared" si="11"/>
        <v>40</v>
      </c>
      <c r="S134" s="44">
        <f t="shared" si="11"/>
        <v>38</v>
      </c>
      <c r="T134" s="44">
        <f t="shared" si="11"/>
        <v>39</v>
      </c>
      <c r="U134" s="44">
        <f t="shared" si="11"/>
        <v>31</v>
      </c>
      <c r="V134" s="44">
        <f t="shared" si="11"/>
        <v>31</v>
      </c>
      <c r="W134" s="44">
        <f t="shared" si="11"/>
        <v>31</v>
      </c>
    </row>
    <row r="135" spans="1:23" ht="30" customHeight="1">
      <c r="A135" s="130" t="s">
        <v>330</v>
      </c>
      <c r="B135" s="131"/>
      <c r="C135" s="131"/>
      <c r="D135" s="131"/>
      <c r="E135" s="131"/>
      <c r="F135" s="131"/>
      <c r="G135" s="131"/>
      <c r="H135" s="131"/>
      <c r="I135" s="131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</row>
    <row r="136" spans="1:23" ht="15">
      <c r="A136" s="12" t="s">
        <v>196</v>
      </c>
      <c r="B136" s="3" t="s">
        <v>197</v>
      </c>
      <c r="C136" s="37" t="s">
        <v>130</v>
      </c>
      <c r="D136" s="48">
        <f>Бухгалтер!D5</f>
        <v>7</v>
      </c>
      <c r="E136" s="48">
        <f>Бухгалтер!E5</f>
        <v>8</v>
      </c>
      <c r="F136" s="48">
        <f>Бухгалтер!F5</f>
        <v>10</v>
      </c>
      <c r="G136" s="48">
        <f>Бухгалтер!G5</f>
        <v>10</v>
      </c>
      <c r="H136" s="48">
        <f>Бухгалтер!H5</f>
        <v>10</v>
      </c>
      <c r="I136" s="48">
        <f>Бухгалтер!I5</f>
        <v>7</v>
      </c>
      <c r="J136" s="48">
        <f>Бухгалтер!J5</f>
        <v>9</v>
      </c>
      <c r="K136" s="48">
        <f>Бухгалтер!K5</f>
        <v>7</v>
      </c>
      <c r="L136" s="48">
        <f>Бухгалтер!L5</f>
        <v>9</v>
      </c>
      <c r="M136" s="48">
        <f>Бухгалтер!M5</f>
        <v>9</v>
      </c>
      <c r="N136" s="48">
        <f>Бухгалтер!N5</f>
        <v>8</v>
      </c>
      <c r="O136" s="48">
        <f>Бухгалтер!O5</f>
        <v>9</v>
      </c>
      <c r="P136" s="48">
        <f>Бухгалтер!P5</f>
        <v>8</v>
      </c>
      <c r="Q136" s="48">
        <f>Бухгалтер!Q5</f>
        <v>9</v>
      </c>
      <c r="R136" s="48">
        <f>Бухгалтер!R5</f>
        <v>9</v>
      </c>
      <c r="S136" s="48">
        <f>Бухгалтер!S5</f>
        <v>8</v>
      </c>
      <c r="T136" s="48">
        <f>Бухгалтер!T5</f>
        <v>9</v>
      </c>
      <c r="U136" s="48">
        <f>Бухгалтер!U5</f>
        <v>8</v>
      </c>
      <c r="V136" s="48">
        <f>Бухгалтер!V5</f>
        <v>9</v>
      </c>
      <c r="W136" s="48">
        <f>Бухгалтер!W5</f>
        <v>9</v>
      </c>
    </row>
    <row r="137" spans="1:23" ht="15">
      <c r="A137" s="12" t="s">
        <v>198</v>
      </c>
      <c r="B137" s="3" t="s">
        <v>199</v>
      </c>
      <c r="C137" s="37" t="s">
        <v>130</v>
      </c>
      <c r="D137" s="48">
        <f>Бухгалтер!D6</f>
        <v>9</v>
      </c>
      <c r="E137" s="48">
        <f>Бухгалтер!E6</f>
        <v>7</v>
      </c>
      <c r="F137" s="48">
        <f>Бухгалтер!F6</f>
        <v>8</v>
      </c>
      <c r="G137" s="48">
        <f>Бухгалтер!G6</f>
        <v>9</v>
      </c>
      <c r="H137" s="48">
        <f>Бухгалтер!H6</f>
        <v>8</v>
      </c>
      <c r="I137" s="48">
        <f>Бухгалтер!I6</f>
        <v>8</v>
      </c>
      <c r="J137" s="48">
        <f>Бухгалтер!J6</f>
        <v>8</v>
      </c>
      <c r="K137" s="48">
        <f>Бухгалтер!K6</f>
        <v>8</v>
      </c>
      <c r="L137" s="48">
        <f>Бухгалтер!L6</f>
        <v>7</v>
      </c>
      <c r="M137" s="48">
        <f>Бухгалтер!M6</f>
        <v>8</v>
      </c>
      <c r="N137" s="48">
        <f>Бухгалтер!N6</f>
        <v>7</v>
      </c>
      <c r="O137" s="48">
        <f>Бухгалтер!O6</f>
        <v>8</v>
      </c>
      <c r="P137" s="48">
        <f>Бухгалтер!P6</f>
        <v>8</v>
      </c>
      <c r="Q137" s="48">
        <f>Бухгалтер!Q6</f>
        <v>9</v>
      </c>
      <c r="R137" s="48">
        <f>Бухгалтер!R6</f>
        <v>8</v>
      </c>
      <c r="S137" s="48">
        <f>Бухгалтер!S6</f>
        <v>8</v>
      </c>
      <c r="T137" s="48">
        <f>Бухгалтер!T6</f>
        <v>8</v>
      </c>
      <c r="U137" s="48">
        <f>Бухгалтер!U6</f>
        <v>8</v>
      </c>
      <c r="V137" s="48">
        <f>Бухгалтер!V6</f>
        <v>7</v>
      </c>
      <c r="W137" s="48">
        <f>Бухгалтер!W6</f>
        <v>8</v>
      </c>
    </row>
    <row r="138" spans="1:23" ht="30" customHeight="1">
      <c r="A138" s="12" t="s">
        <v>200</v>
      </c>
      <c r="B138" s="3" t="s">
        <v>202</v>
      </c>
      <c r="C138" s="37" t="s">
        <v>203</v>
      </c>
      <c r="D138" s="48">
        <f>Бухгалтер!D7</f>
        <v>0</v>
      </c>
      <c r="E138" s="48">
        <f>Бухгалтер!E7</f>
        <v>0</v>
      </c>
      <c r="F138" s="48">
        <f>Бухгалтер!F7</f>
        <v>0</v>
      </c>
      <c r="G138" s="48">
        <f>Бухгалтер!G7</f>
        <v>0</v>
      </c>
      <c r="H138" s="48">
        <f>Бухгалтер!H7</f>
        <v>0</v>
      </c>
      <c r="I138" s="48">
        <f>Бухгалтер!I7</f>
        <v>0</v>
      </c>
      <c r="J138" s="48">
        <f>Бухгалтер!J7</f>
        <v>0</v>
      </c>
      <c r="K138" s="48">
        <f>Бухгалтер!K7</f>
        <v>0</v>
      </c>
      <c r="L138" s="48">
        <f>Бухгалтер!L7</f>
        <v>0</v>
      </c>
      <c r="M138" s="48">
        <f>Бухгалтер!M7</f>
        <v>0</v>
      </c>
      <c r="N138" s="48">
        <f>Бухгалтер!N7</f>
        <v>0</v>
      </c>
      <c r="O138" s="48">
        <f>Бухгалтер!O7</f>
        <v>0</v>
      </c>
      <c r="P138" s="48">
        <f>Бухгалтер!P7</f>
        <v>0</v>
      </c>
      <c r="Q138" s="48">
        <f>Бухгалтер!Q7</f>
        <v>0</v>
      </c>
      <c r="R138" s="48">
        <f>Бухгалтер!R7</f>
        <v>0</v>
      </c>
      <c r="S138" s="48">
        <f>Бухгалтер!S7</f>
        <v>0</v>
      </c>
      <c r="T138" s="48">
        <f>Бухгалтер!T7</f>
        <v>0</v>
      </c>
      <c r="U138" s="48">
        <f>Бухгалтер!U7</f>
        <v>0</v>
      </c>
      <c r="V138" s="48">
        <f>Бухгалтер!V7</f>
        <v>0</v>
      </c>
      <c r="W138" s="48">
        <f>Бухгалтер!W7</f>
        <v>0</v>
      </c>
    </row>
    <row r="139" spans="1:23" ht="30" customHeight="1">
      <c r="A139" s="12" t="s">
        <v>201</v>
      </c>
      <c r="B139" s="3" t="s">
        <v>267</v>
      </c>
      <c r="C139" s="37" t="s">
        <v>66</v>
      </c>
      <c r="D139" s="48">
        <f>Бухгалтер!D8</f>
        <v>5</v>
      </c>
      <c r="E139" s="48">
        <f>Бухгалтер!E8</f>
        <v>5</v>
      </c>
      <c r="F139" s="48">
        <f>Бухгалтер!F8</f>
        <v>5</v>
      </c>
      <c r="G139" s="48">
        <f>Бухгалтер!G8</f>
        <v>4</v>
      </c>
      <c r="H139" s="48">
        <f>Бухгалтер!H8</f>
        <v>5</v>
      </c>
      <c r="I139" s="48">
        <f>Бухгалтер!I8</f>
        <v>5</v>
      </c>
      <c r="J139" s="48">
        <f>Бухгалтер!J8</f>
        <v>4</v>
      </c>
      <c r="K139" s="48">
        <f>Бухгалтер!K8</f>
        <v>4</v>
      </c>
      <c r="L139" s="48">
        <f>Бухгалтер!L8</f>
        <v>4</v>
      </c>
      <c r="M139" s="48">
        <f>Бухгалтер!M8</f>
        <v>5</v>
      </c>
      <c r="N139" s="48">
        <f>Бухгалтер!N8</f>
        <v>5</v>
      </c>
      <c r="O139" s="48">
        <f>Бухгалтер!O8</f>
        <v>5</v>
      </c>
      <c r="P139" s="48">
        <f>Бухгалтер!P8</f>
        <v>5</v>
      </c>
      <c r="Q139" s="48">
        <f>Бухгалтер!Q8</f>
        <v>5</v>
      </c>
      <c r="R139" s="48">
        <f>Бухгалтер!R8</f>
        <v>5</v>
      </c>
      <c r="S139" s="48">
        <f>Бухгалтер!S8</f>
        <v>4</v>
      </c>
      <c r="T139" s="48">
        <f>Бухгалтер!T8</f>
        <v>5</v>
      </c>
      <c r="U139" s="48">
        <f>Бухгалтер!U8</f>
        <v>4</v>
      </c>
      <c r="V139" s="48">
        <f>Бухгалтер!V8</f>
        <v>4</v>
      </c>
      <c r="W139" s="48">
        <f>Бухгалтер!W8</f>
        <v>5</v>
      </c>
    </row>
    <row r="140" spans="1:23" ht="30" customHeight="1">
      <c r="A140" s="12" t="s">
        <v>204</v>
      </c>
      <c r="B140" s="3" t="s">
        <v>206</v>
      </c>
      <c r="C140" s="37" t="s">
        <v>207</v>
      </c>
      <c r="D140" s="48">
        <f>Бухгалтер!D9</f>
        <v>0</v>
      </c>
      <c r="E140" s="48">
        <f>Бухгалтер!E9</f>
        <v>10</v>
      </c>
      <c r="F140" s="48">
        <f>Бухгалтер!F9</f>
        <v>0</v>
      </c>
      <c r="G140" s="48">
        <f>Бухгалтер!G9</f>
        <v>0</v>
      </c>
      <c r="H140" s="48">
        <f>Бухгалтер!H9</f>
        <v>0</v>
      </c>
      <c r="I140" s="48">
        <f>Бухгалтер!I9</f>
        <v>0</v>
      </c>
      <c r="J140" s="48">
        <f>Бухгалтер!J9</f>
        <v>0</v>
      </c>
      <c r="K140" s="48">
        <f>Бухгалтер!K9</f>
        <v>0</v>
      </c>
      <c r="L140" s="48">
        <f>Бухгалтер!L9</f>
        <v>0</v>
      </c>
      <c r="M140" s="48">
        <f>Бухгалтер!M9</f>
        <v>0</v>
      </c>
      <c r="N140" s="48">
        <f>Бухгалтер!N9</f>
        <v>0</v>
      </c>
      <c r="O140" s="48">
        <f>Бухгалтер!O9</f>
        <v>0</v>
      </c>
      <c r="P140" s="48">
        <f>Бухгалтер!P9</f>
        <v>0</v>
      </c>
      <c r="Q140" s="48">
        <f>Бухгалтер!Q9</f>
        <v>0</v>
      </c>
      <c r="R140" s="48">
        <f>Бухгалтер!R9</f>
        <v>0</v>
      </c>
      <c r="S140" s="48">
        <f>Бухгалтер!S9</f>
        <v>0</v>
      </c>
      <c r="T140" s="48">
        <f>Бухгалтер!T9</f>
        <v>0</v>
      </c>
      <c r="U140" s="48">
        <f>Бухгалтер!U9</f>
        <v>0</v>
      </c>
      <c r="V140" s="48">
        <f>Бухгалтер!V9</f>
        <v>0</v>
      </c>
      <c r="W140" s="48">
        <f>Бухгалтер!W9</f>
        <v>0</v>
      </c>
    </row>
    <row r="141" spans="1:23" ht="75" customHeight="1">
      <c r="A141" s="12" t="s">
        <v>205</v>
      </c>
      <c r="B141" s="6" t="s">
        <v>209</v>
      </c>
      <c r="C141" s="37" t="s">
        <v>207</v>
      </c>
      <c r="D141" s="48">
        <f>Бухгалтер!D10</f>
        <v>10</v>
      </c>
      <c r="E141" s="48">
        <f>Бухгалтер!E10</f>
        <v>10</v>
      </c>
      <c r="F141" s="48">
        <f>Бухгалтер!F10</f>
        <v>10</v>
      </c>
      <c r="G141" s="48">
        <f>Бухгалтер!G10</f>
        <v>10</v>
      </c>
      <c r="H141" s="48">
        <f>Бухгалтер!H10</f>
        <v>10</v>
      </c>
      <c r="I141" s="48">
        <f>Бухгалтер!I10</f>
        <v>10</v>
      </c>
      <c r="J141" s="48">
        <f>Бухгалтер!J10</f>
        <v>0</v>
      </c>
      <c r="K141" s="48">
        <f>Бухгалтер!K10</f>
        <v>0</v>
      </c>
      <c r="L141" s="48">
        <f>Бухгалтер!L10</f>
        <v>0</v>
      </c>
      <c r="M141" s="48">
        <f>Бухгалтер!M10</f>
        <v>0</v>
      </c>
      <c r="N141" s="48">
        <f>Бухгалтер!N10</f>
        <v>0</v>
      </c>
      <c r="O141" s="48">
        <f>Бухгалтер!O10</f>
        <v>0</v>
      </c>
      <c r="P141" s="48">
        <f>Бухгалтер!P10</f>
        <v>0</v>
      </c>
      <c r="Q141" s="48">
        <f>Бухгалтер!Q10</f>
        <v>0</v>
      </c>
      <c r="R141" s="48">
        <f>Бухгалтер!R10</f>
        <v>0</v>
      </c>
      <c r="S141" s="48">
        <f>Бухгалтер!S10</f>
        <v>0</v>
      </c>
      <c r="T141" s="48">
        <f>Бухгалтер!T10</f>
        <v>0</v>
      </c>
      <c r="U141" s="48">
        <f>Бухгалтер!U10</f>
        <v>0</v>
      </c>
      <c r="V141" s="48">
        <f>Бухгалтер!V10</f>
        <v>0</v>
      </c>
      <c r="W141" s="48">
        <f>Бухгалтер!W10</f>
        <v>0</v>
      </c>
    </row>
    <row r="142" spans="1:23" ht="75" customHeight="1">
      <c r="A142" s="12" t="s">
        <v>208</v>
      </c>
      <c r="B142" s="3" t="s">
        <v>266</v>
      </c>
      <c r="C142" s="37" t="s">
        <v>207</v>
      </c>
      <c r="D142" s="48">
        <f>Бухгалтер!D11</f>
        <v>10</v>
      </c>
      <c r="E142" s="48">
        <f>Бухгалтер!E11</f>
        <v>10</v>
      </c>
      <c r="F142" s="48">
        <f>Бухгалтер!F11</f>
        <v>10</v>
      </c>
      <c r="G142" s="48">
        <f>Бухгалтер!G11</f>
        <v>0</v>
      </c>
      <c r="H142" s="48">
        <f>Бухгалтер!H11</f>
        <v>10</v>
      </c>
      <c r="I142" s="48">
        <f>Бухгалтер!I11</f>
        <v>10</v>
      </c>
      <c r="J142" s="48">
        <f>Бухгалтер!J11</f>
        <v>0</v>
      </c>
      <c r="K142" s="48">
        <f>Бухгалтер!K11</f>
        <v>0</v>
      </c>
      <c r="L142" s="48">
        <f>Бухгалтер!L11</f>
        <v>0</v>
      </c>
      <c r="M142" s="48">
        <f>Бухгалтер!M11</f>
        <v>0</v>
      </c>
      <c r="N142" s="48">
        <f>Бухгалтер!N11</f>
        <v>0</v>
      </c>
      <c r="O142" s="48">
        <f>Бухгалтер!O11</f>
        <v>0</v>
      </c>
      <c r="P142" s="48">
        <f>Бухгалтер!P11</f>
        <v>0</v>
      </c>
      <c r="Q142" s="48">
        <f>Бухгалтер!Q11</f>
        <v>0</v>
      </c>
      <c r="R142" s="48">
        <f>Бухгалтер!R11</f>
        <v>0</v>
      </c>
      <c r="S142" s="48">
        <f>Бухгалтер!S11</f>
        <v>0</v>
      </c>
      <c r="T142" s="48">
        <f>Бухгалтер!T11</f>
        <v>0</v>
      </c>
      <c r="U142" s="48">
        <f>Бухгалтер!U11</f>
        <v>0</v>
      </c>
      <c r="V142" s="48">
        <f>Бухгалтер!V11</f>
        <v>0</v>
      </c>
      <c r="W142" s="48">
        <f>Бухгалтер!W11</f>
        <v>0</v>
      </c>
    </row>
    <row r="143" spans="1:23" ht="75" customHeight="1">
      <c r="A143" s="12" t="s">
        <v>210</v>
      </c>
      <c r="B143" s="3" t="s">
        <v>268</v>
      </c>
      <c r="C143" s="37" t="s">
        <v>207</v>
      </c>
      <c r="D143" s="48">
        <f>Бухгалтер!D12</f>
        <v>10</v>
      </c>
      <c r="E143" s="48">
        <f>Бухгалтер!E12</f>
        <v>10</v>
      </c>
      <c r="F143" s="48">
        <f>Бухгалтер!F12</f>
        <v>10</v>
      </c>
      <c r="G143" s="48">
        <f>Бухгалтер!G12</f>
        <v>0</v>
      </c>
      <c r="H143" s="48">
        <f>Бухгалтер!H12</f>
        <v>10</v>
      </c>
      <c r="I143" s="48">
        <f>Бухгалтер!I12</f>
        <v>10</v>
      </c>
      <c r="J143" s="48">
        <f>Бухгалтер!J12</f>
        <v>0</v>
      </c>
      <c r="K143" s="48">
        <f>Бухгалтер!K12</f>
        <v>0</v>
      </c>
      <c r="L143" s="48">
        <f>Бухгалтер!L12</f>
        <v>0</v>
      </c>
      <c r="M143" s="48">
        <f>Бухгалтер!M12</f>
        <v>0</v>
      </c>
      <c r="N143" s="48">
        <f>Бухгалтер!N12</f>
        <v>0</v>
      </c>
      <c r="O143" s="48">
        <f>Бухгалтер!O12</f>
        <v>0</v>
      </c>
      <c r="P143" s="48">
        <f>Бухгалтер!P12</f>
        <v>0</v>
      </c>
      <c r="Q143" s="48">
        <f>Бухгалтер!Q12</f>
        <v>0</v>
      </c>
      <c r="R143" s="48">
        <f>Бухгалтер!R12</f>
        <v>0</v>
      </c>
      <c r="S143" s="48">
        <f>Бухгалтер!S12</f>
        <v>0</v>
      </c>
      <c r="T143" s="48">
        <f>Бухгалтер!T12</f>
        <v>0</v>
      </c>
      <c r="U143" s="48">
        <f>Бухгалтер!U12</f>
        <v>0</v>
      </c>
      <c r="V143" s="48">
        <f>Бухгалтер!V12</f>
        <v>0</v>
      </c>
      <c r="W143" s="48">
        <f>Бухгалтер!W12</f>
        <v>0</v>
      </c>
    </row>
    <row r="144" spans="1:23" ht="15.75" customHeight="1">
      <c r="A144" s="122" t="s">
        <v>213</v>
      </c>
      <c r="B144" s="123"/>
      <c r="C144" s="123"/>
      <c r="D144" s="46">
        <f aca="true" t="shared" si="12" ref="D144:W144">SUM(D136:D143)</f>
        <v>51</v>
      </c>
      <c r="E144" s="46">
        <f t="shared" si="12"/>
        <v>60</v>
      </c>
      <c r="F144" s="46">
        <f t="shared" si="12"/>
        <v>53</v>
      </c>
      <c r="G144" s="46">
        <f>SUM(G136:G143)</f>
        <v>33</v>
      </c>
      <c r="H144" s="46">
        <f t="shared" si="12"/>
        <v>53</v>
      </c>
      <c r="I144" s="46">
        <f t="shared" si="12"/>
        <v>50</v>
      </c>
      <c r="J144" s="46">
        <f t="shared" si="12"/>
        <v>21</v>
      </c>
      <c r="K144" s="46">
        <f t="shared" si="12"/>
        <v>19</v>
      </c>
      <c r="L144" s="46">
        <f t="shared" si="12"/>
        <v>20</v>
      </c>
      <c r="M144" s="46">
        <f t="shared" si="12"/>
        <v>22</v>
      </c>
      <c r="N144" s="46">
        <f t="shared" si="12"/>
        <v>20</v>
      </c>
      <c r="O144" s="46">
        <f t="shared" si="12"/>
        <v>22</v>
      </c>
      <c r="P144" s="46">
        <f t="shared" si="12"/>
        <v>21</v>
      </c>
      <c r="Q144" s="46">
        <f t="shared" si="12"/>
        <v>23</v>
      </c>
      <c r="R144" s="46">
        <f t="shared" si="12"/>
        <v>22</v>
      </c>
      <c r="S144" s="46">
        <f t="shared" si="12"/>
        <v>20</v>
      </c>
      <c r="T144" s="46">
        <f t="shared" si="12"/>
        <v>22</v>
      </c>
      <c r="U144" s="46">
        <f t="shared" si="12"/>
        <v>20</v>
      </c>
      <c r="V144" s="46">
        <f t="shared" si="12"/>
        <v>20</v>
      </c>
      <c r="W144" s="46">
        <f t="shared" si="12"/>
        <v>22</v>
      </c>
    </row>
  </sheetData>
  <sheetProtection/>
  <mergeCells count="30">
    <mergeCell ref="A91:W91"/>
    <mergeCell ref="A97:W97"/>
    <mergeCell ref="A84:C84"/>
    <mergeCell ref="A90:C90"/>
    <mergeCell ref="A96:C96"/>
    <mergeCell ref="A85:W85"/>
    <mergeCell ref="A73:W73"/>
    <mergeCell ref="A11:W11"/>
    <mergeCell ref="A37:W37"/>
    <mergeCell ref="A72:C72"/>
    <mergeCell ref="A48:W48"/>
    <mergeCell ref="A64:W64"/>
    <mergeCell ref="A63:C63"/>
    <mergeCell ref="A36:C36"/>
    <mergeCell ref="A42:C42"/>
    <mergeCell ref="A47:C47"/>
    <mergeCell ref="A43:W43"/>
    <mergeCell ref="A1:I1"/>
    <mergeCell ref="A10:C10"/>
    <mergeCell ref="A4:W4"/>
    <mergeCell ref="D2:W2"/>
    <mergeCell ref="B2:B3"/>
    <mergeCell ref="C2:C3"/>
    <mergeCell ref="A144:C144"/>
    <mergeCell ref="A101:C101"/>
    <mergeCell ref="A115:C115"/>
    <mergeCell ref="A102:W102"/>
    <mergeCell ref="A134:C134"/>
    <mergeCell ref="A116:W116"/>
    <mergeCell ref="A135:W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pane ySplit="3" topLeftCell="BM7" activePane="bottomLeft" state="frozen"/>
      <selection pane="topLeft" activeCell="A1" sqref="A1"/>
      <selection pane="bottomLeft" activeCell="B2" sqref="B2:B3"/>
    </sheetView>
  </sheetViews>
  <sheetFormatPr defaultColWidth="9.140625" defaultRowHeight="12.75" customHeight="1"/>
  <cols>
    <col min="1" max="1" width="3.8515625" style="0" customWidth="1"/>
    <col min="2" max="2" width="47.00390625" style="0" customWidth="1"/>
    <col min="3" max="3" width="12.00390625" style="0" customWidth="1"/>
    <col min="4" max="4" width="10.421875" style="0" customWidth="1"/>
    <col min="5" max="5" width="7.00390625" style="0" customWidth="1"/>
    <col min="6" max="6" width="6.7109375" style="0" customWidth="1"/>
    <col min="7" max="7" width="9.28125" style="0" customWidth="1"/>
    <col min="8" max="8" width="6.8515625" style="0" customWidth="1"/>
  </cols>
  <sheetData>
    <row r="1" spans="1:23" ht="36.75" customHeight="1">
      <c r="A1" s="144" t="s">
        <v>378</v>
      </c>
      <c r="B1" s="145"/>
      <c r="C1" s="145"/>
      <c r="D1" s="117"/>
      <c r="E1" s="117"/>
      <c r="F1" s="117"/>
      <c r="G1" s="117"/>
      <c r="H1" s="117"/>
      <c r="I1" s="11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21.75" customHeight="1">
      <c r="A2" s="147" t="s">
        <v>0</v>
      </c>
      <c r="B2" s="147" t="s">
        <v>1</v>
      </c>
      <c r="C2" s="147" t="s">
        <v>265</v>
      </c>
      <c r="D2" s="148" t="s">
        <v>326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33" customHeight="1">
      <c r="A3" s="147"/>
      <c r="B3" s="147"/>
      <c r="C3" s="147"/>
      <c r="D3" s="111" t="s">
        <v>3</v>
      </c>
      <c r="E3" s="111" t="s">
        <v>4</v>
      </c>
      <c r="F3" s="111" t="s">
        <v>5</v>
      </c>
      <c r="G3" s="111" t="s">
        <v>379</v>
      </c>
      <c r="H3" s="111" t="s">
        <v>6</v>
      </c>
      <c r="I3" s="111" t="s">
        <v>7</v>
      </c>
      <c r="J3" s="75" t="s">
        <v>333</v>
      </c>
      <c r="K3" s="75" t="s">
        <v>331</v>
      </c>
      <c r="L3" s="75" t="s">
        <v>341</v>
      </c>
      <c r="M3" s="75" t="s">
        <v>332</v>
      </c>
      <c r="N3" s="75" t="s">
        <v>334</v>
      </c>
      <c r="O3" s="75" t="s">
        <v>335</v>
      </c>
      <c r="P3" s="75" t="s">
        <v>336</v>
      </c>
      <c r="Q3" s="75" t="s">
        <v>342</v>
      </c>
      <c r="R3" s="75" t="s">
        <v>337</v>
      </c>
      <c r="S3" s="75" t="s">
        <v>343</v>
      </c>
      <c r="T3" s="75" t="s">
        <v>338</v>
      </c>
      <c r="U3" s="75" t="s">
        <v>339</v>
      </c>
      <c r="V3" s="75" t="s">
        <v>340</v>
      </c>
      <c r="W3" s="75" t="s">
        <v>344</v>
      </c>
    </row>
    <row r="4" spans="1:23" ht="18" customHeight="1">
      <c r="A4" s="112">
        <v>1</v>
      </c>
      <c r="B4" s="112" t="s">
        <v>235</v>
      </c>
      <c r="C4" s="113">
        <v>35</v>
      </c>
      <c r="D4" s="114">
        <f>SUM(Сводная!D10)</f>
        <v>35</v>
      </c>
      <c r="E4" s="114">
        <f>SUM(Сводная!E10)</f>
        <v>35</v>
      </c>
      <c r="F4" s="114">
        <f>SUM(Сводная!F10)</f>
        <v>35</v>
      </c>
      <c r="G4" s="114">
        <f>SUM(Сводная!G10)</f>
        <v>15</v>
      </c>
      <c r="H4" s="114">
        <f>SUM(Сводная!H10)</f>
        <v>35</v>
      </c>
      <c r="I4" s="114">
        <f>SUM(Сводная!I10)</f>
        <v>35</v>
      </c>
      <c r="J4" s="114">
        <f>SUM(Сводная!J10)</f>
        <v>35</v>
      </c>
      <c r="K4" s="114">
        <f>SUM(Сводная!K10)</f>
        <v>35</v>
      </c>
      <c r="L4" s="114">
        <f>SUM(Сводная!L10)</f>
        <v>35</v>
      </c>
      <c r="M4" s="114">
        <f>SUM(Сводная!M10)</f>
        <v>35</v>
      </c>
      <c r="N4" s="114">
        <f>SUM(Сводная!N10)</f>
        <v>35</v>
      </c>
      <c r="O4" s="114">
        <f>SUM(Сводная!O10)</f>
        <v>35</v>
      </c>
      <c r="P4" s="114">
        <f>SUM(Сводная!P10)</f>
        <v>35</v>
      </c>
      <c r="Q4" s="114">
        <f>SUM(Сводная!Q10)</f>
        <v>35</v>
      </c>
      <c r="R4" s="114">
        <f>SUM(Сводная!R10)</f>
        <v>35</v>
      </c>
      <c r="S4" s="114">
        <f>SUM(Сводная!S10)</f>
        <v>35</v>
      </c>
      <c r="T4" s="114">
        <f>SUM(Сводная!T10)</f>
        <v>35</v>
      </c>
      <c r="U4" s="114">
        <f>SUM(Сводная!U10)</f>
        <v>35</v>
      </c>
      <c r="V4" s="114">
        <f>SUM(Сводная!V10)</f>
        <v>35</v>
      </c>
      <c r="W4" s="114">
        <f>SUM(Сводная!W10)</f>
        <v>35</v>
      </c>
    </row>
    <row r="5" spans="1:23" ht="18" customHeight="1">
      <c r="A5" s="112">
        <v>2</v>
      </c>
      <c r="B5" s="112" t="s">
        <v>236</v>
      </c>
      <c r="C5" s="113">
        <v>300</v>
      </c>
      <c r="D5" s="114">
        <f>SUM(Сводная!D36)</f>
        <v>82</v>
      </c>
      <c r="E5" s="114">
        <f>SUM(Сводная!E36)</f>
        <v>147</v>
      </c>
      <c r="F5" s="114">
        <f>SUM(Сводная!F36)</f>
        <v>266</v>
      </c>
      <c r="G5" s="114">
        <f>SUM(Сводная!G36)</f>
        <v>10</v>
      </c>
      <c r="H5" s="114">
        <f>SUM(Сводная!H36)</f>
        <v>176</v>
      </c>
      <c r="I5" s="114">
        <f>SUM(Сводная!I36)</f>
        <v>129</v>
      </c>
      <c r="J5" s="114">
        <f>SUM(Сводная!J36)</f>
        <v>119</v>
      </c>
      <c r="K5" s="114">
        <f>SUM(Сводная!K36)</f>
        <v>108</v>
      </c>
      <c r="L5" s="114">
        <f>SUM(Сводная!L36)</f>
        <v>124</v>
      </c>
      <c r="M5" s="114">
        <f>SUM(Сводная!M36)</f>
        <v>114</v>
      </c>
      <c r="N5" s="114">
        <f>SUM(Сводная!N36)</f>
        <v>84</v>
      </c>
      <c r="O5" s="114">
        <f>SUM(Сводная!O36)</f>
        <v>51</v>
      </c>
      <c r="P5" s="114">
        <f>SUM(Сводная!P36)</f>
        <v>112</v>
      </c>
      <c r="Q5" s="114">
        <f>SUM(Сводная!Q36)</f>
        <v>68</v>
      </c>
      <c r="R5" s="114">
        <f>SUM(Сводная!R36)</f>
        <v>120</v>
      </c>
      <c r="S5" s="114">
        <f>SUM(Сводная!S36)</f>
        <v>58</v>
      </c>
      <c r="T5" s="114">
        <f>SUM(Сводная!T36)</f>
        <v>114</v>
      </c>
      <c r="U5" s="114">
        <f>SUM(Сводная!U36)</f>
        <v>120</v>
      </c>
      <c r="V5" s="114">
        <f>SUM(Сводная!V36)</f>
        <v>53</v>
      </c>
      <c r="W5" s="114">
        <f>SUM(Сводная!W36)</f>
        <v>39</v>
      </c>
    </row>
    <row r="6" spans="1:23" ht="23.25" customHeight="1">
      <c r="A6" s="112">
        <v>3</v>
      </c>
      <c r="B6" s="115" t="s">
        <v>63</v>
      </c>
      <c r="C6" s="113">
        <v>20</v>
      </c>
      <c r="D6" s="114">
        <f>SUM(Сводная!D42)</f>
        <v>14</v>
      </c>
      <c r="E6" s="114">
        <f>SUM(Сводная!E42)</f>
        <v>16</v>
      </c>
      <c r="F6" s="114">
        <f>SUM(Сводная!F42)</f>
        <v>15</v>
      </c>
      <c r="G6" s="114">
        <f>SUM(Сводная!G42)</f>
        <v>18</v>
      </c>
      <c r="H6" s="114">
        <f>SUM(Сводная!H42)</f>
        <v>13</v>
      </c>
      <c r="I6" s="114">
        <f>SUM(Сводная!I42)</f>
        <v>16</v>
      </c>
      <c r="J6" s="114">
        <f>SUM(Сводная!J42)</f>
        <v>14</v>
      </c>
      <c r="K6" s="114">
        <f>SUM(Сводная!K42)</f>
        <v>14</v>
      </c>
      <c r="L6" s="114">
        <f>SUM(Сводная!L42)</f>
        <v>14</v>
      </c>
      <c r="M6" s="114">
        <f>SUM(Сводная!M42)</f>
        <v>14</v>
      </c>
      <c r="N6" s="114">
        <f>SUM(Сводная!N42)</f>
        <v>12</v>
      </c>
      <c r="O6" s="114">
        <f>SUM(Сводная!O42)</f>
        <v>14</v>
      </c>
      <c r="P6" s="114">
        <f>SUM(Сводная!P42)</f>
        <v>15</v>
      </c>
      <c r="Q6" s="114">
        <f>SUM(Сводная!Q42)</f>
        <v>15</v>
      </c>
      <c r="R6" s="114">
        <f>SUM(Сводная!R42)</f>
        <v>15</v>
      </c>
      <c r="S6" s="114">
        <f>SUM(Сводная!S42)</f>
        <v>15</v>
      </c>
      <c r="T6" s="114">
        <f>SUM(Сводная!T42)</f>
        <v>15</v>
      </c>
      <c r="U6" s="114">
        <f>SUM(Сводная!U42)</f>
        <v>14</v>
      </c>
      <c r="V6" s="114">
        <f>SUM(Сводная!V42)</f>
        <v>14</v>
      </c>
      <c r="W6" s="114">
        <f>SUM(Сводная!W42)</f>
        <v>14</v>
      </c>
    </row>
    <row r="7" spans="1:23" ht="18" customHeight="1">
      <c r="A7" s="112">
        <v>4</v>
      </c>
      <c r="B7" s="112" t="s">
        <v>71</v>
      </c>
      <c r="C7" s="113">
        <v>11</v>
      </c>
      <c r="D7" s="114">
        <f>SUM(Сводная!D47)</f>
        <v>8</v>
      </c>
      <c r="E7" s="114">
        <f>SUM(Сводная!E47)</f>
        <v>8</v>
      </c>
      <c r="F7" s="114">
        <f>SUM(Сводная!F47)</f>
        <v>7</v>
      </c>
      <c r="G7" s="114">
        <f>SUM(Сводная!G47)</f>
        <v>9</v>
      </c>
      <c r="H7" s="114">
        <f>SUM(Сводная!H47)</f>
        <v>9</v>
      </c>
      <c r="I7" s="114">
        <f>SUM(Сводная!I47)</f>
        <v>9</v>
      </c>
      <c r="J7" s="114">
        <f>SUM(Сводная!J47)</f>
        <v>5</v>
      </c>
      <c r="K7" s="114">
        <f>SUM(Сводная!K47)</f>
        <v>6</v>
      </c>
      <c r="L7" s="114">
        <f>SUM(Сводная!L47)</f>
        <v>7</v>
      </c>
      <c r="M7" s="114">
        <f>SUM(Сводная!M47)</f>
        <v>6</v>
      </c>
      <c r="N7" s="114">
        <f>SUM(Сводная!N47)</f>
        <v>7</v>
      </c>
      <c r="O7" s="114">
        <f>SUM(Сводная!O47)</f>
        <v>6</v>
      </c>
      <c r="P7" s="114">
        <f>SUM(Сводная!P47)</f>
        <v>6</v>
      </c>
      <c r="Q7" s="114">
        <f>SUM(Сводная!Q47)</f>
        <v>5</v>
      </c>
      <c r="R7" s="114">
        <f>SUM(Сводная!R47)</f>
        <v>6</v>
      </c>
      <c r="S7" s="114">
        <f>SUM(Сводная!S47)</f>
        <v>6</v>
      </c>
      <c r="T7" s="114">
        <f>SUM(Сводная!T47)</f>
        <v>7</v>
      </c>
      <c r="U7" s="114">
        <f>SUM(Сводная!U47)</f>
        <v>6</v>
      </c>
      <c r="V7" s="114">
        <f>SUM(Сводная!V47)</f>
        <v>6</v>
      </c>
      <c r="W7" s="114">
        <f>SUM(Сводная!W47)</f>
        <v>6</v>
      </c>
    </row>
    <row r="8" spans="1:23" ht="22.5" customHeight="1">
      <c r="A8" s="112">
        <v>5</v>
      </c>
      <c r="B8" s="115" t="s">
        <v>77</v>
      </c>
      <c r="C8" s="113">
        <v>64</v>
      </c>
      <c r="D8" s="114">
        <f>SUM(Сводная!D63)</f>
        <v>45</v>
      </c>
      <c r="E8" s="114">
        <f>SUM(Сводная!E63)</f>
        <v>48</v>
      </c>
      <c r="F8" s="114">
        <f>SUM(Сводная!F63)</f>
        <v>48</v>
      </c>
      <c r="G8" s="114">
        <f>SUM(Сводная!G63)</f>
        <v>48</v>
      </c>
      <c r="H8" s="114">
        <f>SUM(Сводная!H63)</f>
        <v>50</v>
      </c>
      <c r="I8" s="114">
        <f>SUM(Сводная!I63)</f>
        <v>46</v>
      </c>
      <c r="J8" s="114">
        <f>SUM(Сводная!J63)</f>
        <v>38</v>
      </c>
      <c r="K8" s="114">
        <f>SUM(Сводная!K63)</f>
        <v>44</v>
      </c>
      <c r="L8" s="114">
        <f>SUM(Сводная!L63)</f>
        <v>46</v>
      </c>
      <c r="M8" s="114">
        <f>SUM(Сводная!M63)</f>
        <v>45</v>
      </c>
      <c r="N8" s="114">
        <f>SUM(Сводная!N63)</f>
        <v>37</v>
      </c>
      <c r="O8" s="114">
        <f>SUM(Сводная!O63)</f>
        <v>41</v>
      </c>
      <c r="P8" s="114">
        <f>SUM(Сводная!P63)</f>
        <v>37</v>
      </c>
      <c r="Q8" s="114">
        <f>SUM(Сводная!Q63)</f>
        <v>42</v>
      </c>
      <c r="R8" s="114">
        <f>SUM(Сводная!R63)</f>
        <v>43</v>
      </c>
      <c r="S8" s="114">
        <f>SUM(Сводная!S63)</f>
        <v>42</v>
      </c>
      <c r="T8" s="114">
        <f>SUM(Сводная!T63)</f>
        <v>45</v>
      </c>
      <c r="U8" s="114">
        <f>SUM(Сводная!U63)</f>
        <v>39</v>
      </c>
      <c r="V8" s="114">
        <f>SUM(Сводная!V63)</f>
        <v>36</v>
      </c>
      <c r="W8" s="114">
        <f>SUM(Сводная!W63)</f>
        <v>42</v>
      </c>
    </row>
    <row r="9" spans="1:23" ht="21.75" customHeight="1">
      <c r="A9" s="112">
        <v>6</v>
      </c>
      <c r="B9" s="115" t="s">
        <v>101</v>
      </c>
      <c r="C9" s="113">
        <v>57</v>
      </c>
      <c r="D9" s="114">
        <f>SUM(Сводная!D72)</f>
        <v>16</v>
      </c>
      <c r="E9" s="114">
        <f>SUM(Сводная!E72)</f>
        <v>20</v>
      </c>
      <c r="F9" s="114">
        <f>SUM(Сводная!F72)</f>
        <v>17</v>
      </c>
      <c r="G9" s="114">
        <f>SUM(Сводная!G72)</f>
        <v>17</v>
      </c>
      <c r="H9" s="114">
        <f>SUM(Сводная!H72)</f>
        <v>19</v>
      </c>
      <c r="I9" s="114">
        <f>SUM(Сводная!I72)</f>
        <v>16</v>
      </c>
      <c r="J9" s="114">
        <f>SUM(Сводная!J72)</f>
        <v>16</v>
      </c>
      <c r="K9" s="114">
        <f>SUM(Сводная!K72)</f>
        <v>13</v>
      </c>
      <c r="L9" s="114">
        <f>SUM(Сводная!L72)</f>
        <v>13</v>
      </c>
      <c r="M9" s="114">
        <f>SUM(Сводная!M72)</f>
        <v>13</v>
      </c>
      <c r="N9" s="114">
        <f>SUM(Сводная!N72)</f>
        <v>14</v>
      </c>
      <c r="O9" s="114">
        <f>SUM(Сводная!O72)</f>
        <v>13</v>
      </c>
      <c r="P9" s="114">
        <f>SUM(Сводная!P72)</f>
        <v>13</v>
      </c>
      <c r="Q9" s="114">
        <f>SUM(Сводная!Q72)</f>
        <v>15</v>
      </c>
      <c r="R9" s="114">
        <f>SUM(Сводная!R72)</f>
        <v>7</v>
      </c>
      <c r="S9" s="114">
        <f>SUM(Сводная!S72)</f>
        <v>14</v>
      </c>
      <c r="T9" s="114">
        <f>SUM(Сводная!T72)</f>
        <v>16</v>
      </c>
      <c r="U9" s="114">
        <f>SUM(Сводная!U72)</f>
        <v>16</v>
      </c>
      <c r="V9" s="114">
        <f>SUM(Сводная!V72)</f>
        <v>12</v>
      </c>
      <c r="W9" s="114">
        <f>SUM(Сводная!W72)</f>
        <v>14</v>
      </c>
    </row>
    <row r="10" spans="1:23" ht="24" customHeight="1">
      <c r="A10" s="112">
        <v>7</v>
      </c>
      <c r="B10" s="115" t="s">
        <v>113</v>
      </c>
      <c r="C10" s="113">
        <v>43</v>
      </c>
      <c r="D10" s="114">
        <f>SUM(Сводная!D84)</f>
        <v>29</v>
      </c>
      <c r="E10" s="114">
        <f>SUM(Сводная!E84)</f>
        <v>38</v>
      </c>
      <c r="F10" s="114">
        <f>SUM(Сводная!F84)</f>
        <v>52</v>
      </c>
      <c r="G10" s="114">
        <f>SUM(Сводная!G84)</f>
        <v>4</v>
      </c>
      <c r="H10" s="114">
        <f>SUM(Сводная!H84)</f>
        <v>15</v>
      </c>
      <c r="I10" s="114">
        <f>SUM(Сводная!I84)</f>
        <v>5</v>
      </c>
      <c r="J10" s="114">
        <f>SUM(Сводная!J84)</f>
        <v>15</v>
      </c>
      <c r="K10" s="114">
        <f>SUM(Сводная!K84)</f>
        <v>5</v>
      </c>
      <c r="L10" s="114">
        <f>SUM(Сводная!L84)</f>
        <v>21</v>
      </c>
      <c r="M10" s="114">
        <f>SUM(Сводная!M84)</f>
        <v>2</v>
      </c>
      <c r="N10" s="114">
        <f>SUM(Сводная!N84)</f>
        <v>7</v>
      </c>
      <c r="O10" s="114">
        <f>SUM(Сводная!O84)</f>
        <v>4</v>
      </c>
      <c r="P10" s="114">
        <f>SUM(Сводная!P84)</f>
        <v>4</v>
      </c>
      <c r="Q10" s="114">
        <f>SUM(Сводная!Q84)</f>
        <v>1</v>
      </c>
      <c r="R10" s="114">
        <f>SUM(Сводная!R84)</f>
        <v>5</v>
      </c>
      <c r="S10" s="114">
        <f>SUM(Сводная!S84)</f>
        <v>1</v>
      </c>
      <c r="T10" s="114">
        <f>SUM(Сводная!T84)</f>
        <v>8</v>
      </c>
      <c r="U10" s="114">
        <f>SUM(Сводная!U84)</f>
        <v>4</v>
      </c>
      <c r="V10" s="114">
        <f>SUM(Сводная!V84)</f>
        <v>1</v>
      </c>
      <c r="W10" s="114">
        <f>SUM(Сводная!W84)</f>
        <v>1</v>
      </c>
    </row>
    <row r="11" spans="1:23" ht="27" customHeight="1">
      <c r="A11" s="112">
        <v>8</v>
      </c>
      <c r="B11" s="115" t="s">
        <v>131</v>
      </c>
      <c r="C11" s="113">
        <v>20</v>
      </c>
      <c r="D11" s="114">
        <f>SUM(Сводная!D90)</f>
        <v>18</v>
      </c>
      <c r="E11" s="114">
        <f>SUM(Сводная!E90)</f>
        <v>18</v>
      </c>
      <c r="F11" s="114">
        <f>SUM(Сводная!F90)</f>
        <v>17</v>
      </c>
      <c r="G11" s="114">
        <f>SUM(Сводная!G90)</f>
        <v>18</v>
      </c>
      <c r="H11" s="114">
        <f>SUM(Сводная!H90)</f>
        <v>16</v>
      </c>
      <c r="I11" s="114">
        <f>SUM(Сводная!I90)</f>
        <v>18</v>
      </c>
      <c r="J11" s="114">
        <f>SUM(Сводная!J90)</f>
        <v>17</v>
      </c>
      <c r="K11" s="114">
        <f>SUM(Сводная!K90)</f>
        <v>17</v>
      </c>
      <c r="L11" s="114">
        <f>SUM(Сводная!L90)</f>
        <v>18</v>
      </c>
      <c r="M11" s="114">
        <f>SUM(Сводная!M90)</f>
        <v>16</v>
      </c>
      <c r="N11" s="114">
        <f>SUM(Сводная!N90)</f>
        <v>18</v>
      </c>
      <c r="O11" s="114">
        <f>SUM(Сводная!O90)</f>
        <v>16</v>
      </c>
      <c r="P11" s="114">
        <f>SUM(Сводная!P90)</f>
        <v>17</v>
      </c>
      <c r="Q11" s="114">
        <f>SUM(Сводная!Q90)</f>
        <v>18</v>
      </c>
      <c r="R11" s="114">
        <f>SUM(Сводная!R90)</f>
        <v>18</v>
      </c>
      <c r="S11" s="114">
        <f>SUM(Сводная!S90)</f>
        <v>18</v>
      </c>
      <c r="T11" s="114">
        <f>SUM(Сводная!T90)</f>
        <v>18</v>
      </c>
      <c r="U11" s="114">
        <f>SUM(Сводная!U90)</f>
        <v>18</v>
      </c>
      <c r="V11" s="114">
        <f>SUM(Сводная!V90)</f>
        <v>18</v>
      </c>
      <c r="W11" s="114">
        <f>SUM(Сводная!W90)</f>
        <v>18</v>
      </c>
    </row>
    <row r="12" spans="1:23" ht="22.5" customHeight="1">
      <c r="A12" s="112">
        <v>9</v>
      </c>
      <c r="B12" s="115" t="s">
        <v>269</v>
      </c>
      <c r="C12" s="113">
        <v>22</v>
      </c>
      <c r="D12" s="114">
        <f>SUM(Сводная!D96)</f>
        <v>10</v>
      </c>
      <c r="E12" s="114">
        <f>SUM(Сводная!E96)</f>
        <v>10</v>
      </c>
      <c r="F12" s="114">
        <f>SUM(Сводная!F96)</f>
        <v>10</v>
      </c>
      <c r="G12" s="114">
        <f>SUM(Сводная!G96)</f>
        <v>10</v>
      </c>
      <c r="H12" s="114">
        <f>SUM(Сводная!H96)</f>
        <v>10</v>
      </c>
      <c r="I12" s="114">
        <f>SUM(Сводная!I96)</f>
        <v>10</v>
      </c>
      <c r="J12" s="114">
        <f>SUM(Сводная!J96)</f>
        <v>10</v>
      </c>
      <c r="K12" s="114">
        <f>SUM(Сводная!K96)</f>
        <v>10</v>
      </c>
      <c r="L12" s="114">
        <f>SUM(Сводная!L96)</f>
        <v>10</v>
      </c>
      <c r="M12" s="114">
        <f>SUM(Сводная!M96)</f>
        <v>10</v>
      </c>
      <c r="N12" s="114">
        <f>SUM(Сводная!N96)</f>
        <v>10</v>
      </c>
      <c r="O12" s="114">
        <f>SUM(Сводная!O96)</f>
        <v>10</v>
      </c>
      <c r="P12" s="114">
        <f>SUM(Сводная!P96)</f>
        <v>10</v>
      </c>
      <c r="Q12" s="114">
        <f>SUM(Сводная!Q96)</f>
        <v>10</v>
      </c>
      <c r="R12" s="114">
        <f>SUM(Сводная!R96)</f>
        <v>10</v>
      </c>
      <c r="S12" s="114">
        <f>SUM(Сводная!S96)</f>
        <v>10</v>
      </c>
      <c r="T12" s="114">
        <f>SUM(Сводная!T96)</f>
        <v>10</v>
      </c>
      <c r="U12" s="114">
        <f>SUM(Сводная!U96)</f>
        <v>10</v>
      </c>
      <c r="V12" s="114">
        <f>SUM(Сводная!V96)</f>
        <v>10</v>
      </c>
      <c r="W12" s="114">
        <f>SUM(Сводная!W96)</f>
        <v>10</v>
      </c>
    </row>
    <row r="13" spans="1:23" ht="26.25" customHeight="1">
      <c r="A13" s="112">
        <v>10</v>
      </c>
      <c r="B13" s="115" t="s">
        <v>143</v>
      </c>
      <c r="C13" s="113">
        <v>30</v>
      </c>
      <c r="D13" s="114">
        <f>SUM(Сводная!D101)</f>
        <v>25</v>
      </c>
      <c r="E13" s="114">
        <f>SUM(Сводная!E101)</f>
        <v>25</v>
      </c>
      <c r="F13" s="114">
        <f>SUM(Сводная!F101)</f>
        <v>25</v>
      </c>
      <c r="G13" s="114">
        <f>SUM(Сводная!G101)</f>
        <v>25</v>
      </c>
      <c r="H13" s="114">
        <f>SUM(Сводная!H101)</f>
        <v>25</v>
      </c>
      <c r="I13" s="114">
        <f>SUM(Сводная!I101)</f>
        <v>25</v>
      </c>
      <c r="J13" s="114">
        <f>SUM(Сводная!J101)</f>
        <v>25</v>
      </c>
      <c r="K13" s="114">
        <f>SUM(Сводная!K101)</f>
        <v>24</v>
      </c>
      <c r="L13" s="114">
        <f>SUM(Сводная!L101)</f>
        <v>24</v>
      </c>
      <c r="M13" s="114">
        <f>SUM(Сводная!M101)</f>
        <v>24</v>
      </c>
      <c r="N13" s="114">
        <f>SUM(Сводная!N101)</f>
        <v>24</v>
      </c>
      <c r="O13" s="114">
        <f>SUM(Сводная!O101)</f>
        <v>25</v>
      </c>
      <c r="P13" s="114">
        <f>SUM(Сводная!P101)</f>
        <v>25</v>
      </c>
      <c r="Q13" s="114">
        <f>SUM(Сводная!Q101)</f>
        <v>25</v>
      </c>
      <c r="R13" s="114">
        <f>SUM(Сводная!R101)</f>
        <v>24</v>
      </c>
      <c r="S13" s="114">
        <f>SUM(Сводная!S101)</f>
        <v>24</v>
      </c>
      <c r="T13" s="114">
        <f>SUM(Сводная!T101)</f>
        <v>24</v>
      </c>
      <c r="U13" s="114">
        <f>SUM(Сводная!U101)</f>
        <v>25</v>
      </c>
      <c r="V13" s="114">
        <f>SUM(Сводная!V101)</f>
        <v>25</v>
      </c>
      <c r="W13" s="114">
        <f>SUM(Сводная!W101)</f>
        <v>25</v>
      </c>
    </row>
    <row r="14" spans="1:23" ht="24.75" customHeight="1">
      <c r="A14" s="112">
        <v>11</v>
      </c>
      <c r="B14" s="115" t="s">
        <v>152</v>
      </c>
      <c r="C14" s="113">
        <v>78</v>
      </c>
      <c r="D14" s="114">
        <f>SUM(Сводная!D115)</f>
        <v>81</v>
      </c>
      <c r="E14" s="114">
        <f>SUM(Сводная!E115)</f>
        <v>79</v>
      </c>
      <c r="F14" s="114">
        <f>SUM(Сводная!F115)</f>
        <v>75</v>
      </c>
      <c r="G14" s="114">
        <f>SUM(Сводная!G115)</f>
        <v>78</v>
      </c>
      <c r="H14" s="114">
        <f>SUM(Сводная!H115)</f>
        <v>79</v>
      </c>
      <c r="I14" s="114">
        <f>SUM(Сводная!I115)</f>
        <v>79</v>
      </c>
      <c r="J14" s="114">
        <f>SUM(Сводная!J115)</f>
        <v>81</v>
      </c>
      <c r="K14" s="114">
        <f>SUM(Сводная!K115)</f>
        <v>77</v>
      </c>
      <c r="L14" s="114">
        <f>SUM(Сводная!L115)</f>
        <v>81</v>
      </c>
      <c r="M14" s="114">
        <f>SUM(Сводная!M115)</f>
        <v>77</v>
      </c>
      <c r="N14" s="114">
        <f>SUM(Сводная!N115)</f>
        <v>75</v>
      </c>
      <c r="O14" s="114">
        <f>SUM(Сводная!O115)</f>
        <v>75</v>
      </c>
      <c r="P14" s="114">
        <f>SUM(Сводная!P115)</f>
        <v>80</v>
      </c>
      <c r="Q14" s="114">
        <f>SUM(Сводная!Q115)</f>
        <v>81</v>
      </c>
      <c r="R14" s="114">
        <f>SUM(Сводная!R115)</f>
        <v>77</v>
      </c>
      <c r="S14" s="114">
        <f>SUM(Сводная!S115)</f>
        <v>79</v>
      </c>
      <c r="T14" s="114">
        <f>SUM(Сводная!T115)</f>
        <v>78</v>
      </c>
      <c r="U14" s="114">
        <f>SUM(Сводная!U115)</f>
        <v>77</v>
      </c>
      <c r="V14" s="114">
        <f>SUM(Сводная!V115)</f>
        <v>77</v>
      </c>
      <c r="W14" s="114">
        <f>SUM(Сводная!W115)</f>
        <v>81</v>
      </c>
    </row>
    <row r="15" spans="1:23" ht="18" customHeight="1">
      <c r="A15" s="112">
        <v>12</v>
      </c>
      <c r="B15" s="115" t="s">
        <v>174</v>
      </c>
      <c r="C15" s="113">
        <v>176</v>
      </c>
      <c r="D15" s="114">
        <f>SUM(Сводная!D134)</f>
        <v>71</v>
      </c>
      <c r="E15" s="114">
        <f>SUM(Сводная!E134)</f>
        <v>105</v>
      </c>
      <c r="F15" s="114">
        <f>SUM(Сводная!F134)</f>
        <v>58</v>
      </c>
      <c r="G15" s="114">
        <f>SUM(Сводная!G134)</f>
        <v>63</v>
      </c>
      <c r="H15" s="114">
        <f>SUM(Сводная!H134)</f>
        <v>77</v>
      </c>
      <c r="I15" s="114">
        <f>SUM(Сводная!I134)</f>
        <v>54</v>
      </c>
      <c r="J15" s="114">
        <f>SUM(Сводная!J134)</f>
        <v>39</v>
      </c>
      <c r="K15" s="114">
        <f>SUM(Сводная!K134)</f>
        <v>31</v>
      </c>
      <c r="L15" s="114">
        <f>SUM(Сводная!L134)</f>
        <v>40</v>
      </c>
      <c r="M15" s="114">
        <f>SUM(Сводная!M134)</f>
        <v>33</v>
      </c>
      <c r="N15" s="114">
        <f>SUM(Сводная!N134)</f>
        <v>38</v>
      </c>
      <c r="O15" s="114">
        <f>SUM(Сводная!O134)</f>
        <v>46</v>
      </c>
      <c r="P15" s="114">
        <f>SUM(Сводная!P134)</f>
        <v>32</v>
      </c>
      <c r="Q15" s="114">
        <f>SUM(Сводная!Q134)</f>
        <v>40</v>
      </c>
      <c r="R15" s="114">
        <f>SUM(Сводная!R134)</f>
        <v>40</v>
      </c>
      <c r="S15" s="114">
        <f>SUM(Сводная!S134)</f>
        <v>38</v>
      </c>
      <c r="T15" s="114">
        <f>SUM(Сводная!T134)</f>
        <v>39</v>
      </c>
      <c r="U15" s="114">
        <f>SUM(Сводная!U134)</f>
        <v>31</v>
      </c>
      <c r="V15" s="114">
        <f>SUM(Сводная!V134)</f>
        <v>31</v>
      </c>
      <c r="W15" s="114">
        <f>SUM(Сводная!W134)</f>
        <v>31</v>
      </c>
    </row>
    <row r="16" spans="1:23" ht="21" customHeight="1">
      <c r="A16" s="112">
        <v>13</v>
      </c>
      <c r="B16" s="115" t="s">
        <v>270</v>
      </c>
      <c r="C16" s="113">
        <v>90</v>
      </c>
      <c r="D16" s="114">
        <f>SUM(Сводная!D144)</f>
        <v>51</v>
      </c>
      <c r="E16" s="114">
        <f>SUM(Сводная!E144)</f>
        <v>60</v>
      </c>
      <c r="F16" s="114">
        <f>SUM(Сводная!F144)</f>
        <v>53</v>
      </c>
      <c r="G16" s="114">
        <f>SUM(Сводная!G144)</f>
        <v>33</v>
      </c>
      <c r="H16" s="114">
        <f>SUM(Сводная!H144)</f>
        <v>53</v>
      </c>
      <c r="I16" s="114">
        <f>SUM(Сводная!I144)</f>
        <v>50</v>
      </c>
      <c r="J16" s="114">
        <f>SUM(Сводная!J144)</f>
        <v>21</v>
      </c>
      <c r="K16" s="114">
        <f>SUM(Сводная!K144)</f>
        <v>19</v>
      </c>
      <c r="L16" s="114">
        <f>SUM(Сводная!L144)</f>
        <v>20</v>
      </c>
      <c r="M16" s="114">
        <f>SUM(Сводная!M144)</f>
        <v>22</v>
      </c>
      <c r="N16" s="114">
        <f>SUM(Сводная!N144)</f>
        <v>20</v>
      </c>
      <c r="O16" s="114">
        <f>SUM(Сводная!O144)</f>
        <v>22</v>
      </c>
      <c r="P16" s="114">
        <f>SUM(Сводная!P144)</f>
        <v>21</v>
      </c>
      <c r="Q16" s="114">
        <f>SUM(Сводная!Q144)</f>
        <v>23</v>
      </c>
      <c r="R16" s="114">
        <f>SUM(Сводная!R144)</f>
        <v>22</v>
      </c>
      <c r="S16" s="114">
        <f>SUM(Сводная!S144)</f>
        <v>20</v>
      </c>
      <c r="T16" s="114">
        <f>SUM(Сводная!T144)</f>
        <v>22</v>
      </c>
      <c r="U16" s="114">
        <f>SUM(Сводная!U144)</f>
        <v>20</v>
      </c>
      <c r="V16" s="114">
        <f>SUM(Сводная!V144)</f>
        <v>20</v>
      </c>
      <c r="W16" s="114">
        <f>SUM(Сводная!W144)</f>
        <v>22</v>
      </c>
    </row>
    <row r="17" spans="1:23" ht="18" customHeight="1">
      <c r="A17" s="146" t="s">
        <v>213</v>
      </c>
      <c r="B17" s="145"/>
      <c r="C17" s="145"/>
      <c r="D17" s="116">
        <f aca="true" t="shared" si="0" ref="D17:W17">SUM(D4:D16)</f>
        <v>485</v>
      </c>
      <c r="E17" s="116">
        <f t="shared" si="0"/>
        <v>609</v>
      </c>
      <c r="F17" s="116">
        <f t="shared" si="0"/>
        <v>678</v>
      </c>
      <c r="G17" s="116">
        <f>SUM(G4:G16)</f>
        <v>348</v>
      </c>
      <c r="H17" s="116">
        <f t="shared" si="0"/>
        <v>577</v>
      </c>
      <c r="I17" s="116">
        <f t="shared" si="0"/>
        <v>492</v>
      </c>
      <c r="J17" s="116">
        <f t="shared" si="0"/>
        <v>435</v>
      </c>
      <c r="K17" s="116">
        <f t="shared" si="0"/>
        <v>403</v>
      </c>
      <c r="L17" s="116">
        <f t="shared" si="0"/>
        <v>453</v>
      </c>
      <c r="M17" s="116">
        <f t="shared" si="0"/>
        <v>411</v>
      </c>
      <c r="N17" s="116">
        <f t="shared" si="0"/>
        <v>381</v>
      </c>
      <c r="O17" s="116">
        <f t="shared" si="0"/>
        <v>358</v>
      </c>
      <c r="P17" s="116">
        <f t="shared" si="0"/>
        <v>407</v>
      </c>
      <c r="Q17" s="116">
        <f t="shared" si="0"/>
        <v>378</v>
      </c>
      <c r="R17" s="116">
        <f t="shared" si="0"/>
        <v>422</v>
      </c>
      <c r="S17" s="116">
        <f t="shared" si="0"/>
        <v>360</v>
      </c>
      <c r="T17" s="116">
        <f t="shared" si="0"/>
        <v>431</v>
      </c>
      <c r="U17" s="116">
        <f t="shared" si="0"/>
        <v>415</v>
      </c>
      <c r="V17" s="116">
        <f t="shared" si="0"/>
        <v>338</v>
      </c>
      <c r="W17" s="116">
        <f t="shared" si="0"/>
        <v>338</v>
      </c>
    </row>
    <row r="18" spans="1:23" ht="12.75" customHeight="1">
      <c r="A18" s="27"/>
      <c r="B18" s="27" t="s">
        <v>390</v>
      </c>
      <c r="C18" s="27"/>
      <c r="D18" s="27">
        <v>50</v>
      </c>
      <c r="E18" s="27">
        <v>70</v>
      </c>
      <c r="F18" s="27">
        <v>80</v>
      </c>
      <c r="G18" s="27">
        <v>50</v>
      </c>
      <c r="H18" s="27">
        <v>60</v>
      </c>
      <c r="I18" s="27">
        <v>50</v>
      </c>
      <c r="J18" s="27">
        <v>50</v>
      </c>
      <c r="K18" s="27">
        <v>50</v>
      </c>
      <c r="L18" s="27">
        <v>50</v>
      </c>
      <c r="M18" s="27">
        <v>50</v>
      </c>
      <c r="N18" s="27">
        <v>50</v>
      </c>
      <c r="O18" s="27">
        <v>50</v>
      </c>
      <c r="P18" s="27">
        <v>50</v>
      </c>
      <c r="Q18" s="27">
        <v>50</v>
      </c>
      <c r="R18" s="27">
        <v>50</v>
      </c>
      <c r="S18" s="27">
        <v>50</v>
      </c>
      <c r="T18" s="27">
        <v>50</v>
      </c>
      <c r="U18" s="27">
        <v>50</v>
      </c>
      <c r="V18" s="27">
        <v>50</v>
      </c>
      <c r="W18" s="27">
        <v>50</v>
      </c>
    </row>
    <row r="19" spans="1:23" ht="12.75" customHeight="1">
      <c r="A19" s="27"/>
      <c r="B19" s="27" t="s">
        <v>391</v>
      </c>
      <c r="C19" s="27"/>
      <c r="D19" s="27">
        <v>2922</v>
      </c>
      <c r="E19" s="27">
        <v>4172</v>
      </c>
      <c r="F19" s="27">
        <v>5562.4</v>
      </c>
      <c r="G19" s="27">
        <v>3750</v>
      </c>
      <c r="H19" s="27">
        <v>4263</v>
      </c>
      <c r="I19" s="27">
        <v>2945.5</v>
      </c>
      <c r="J19" s="27">
        <v>2036.59</v>
      </c>
      <c r="K19" s="27">
        <v>1690.41</v>
      </c>
      <c r="L19" s="27">
        <v>2176.26</v>
      </c>
      <c r="M19" s="27">
        <v>1884.41</v>
      </c>
      <c r="N19" s="27">
        <v>2270.06</v>
      </c>
      <c r="O19" s="27">
        <v>1947.02</v>
      </c>
      <c r="P19" s="27">
        <v>1855.7</v>
      </c>
      <c r="Q19" s="27">
        <v>1628.1</v>
      </c>
      <c r="R19" s="27">
        <v>2122.76</v>
      </c>
      <c r="S19" s="27">
        <v>1676.41</v>
      </c>
      <c r="T19" s="27">
        <v>2023.29</v>
      </c>
      <c r="U19" s="27">
        <v>1611.58</v>
      </c>
      <c r="V19" s="27">
        <v>1787.81</v>
      </c>
      <c r="W19" s="27">
        <v>1865.72</v>
      </c>
    </row>
    <row r="20" spans="1:23" ht="12.75" customHeight="1">
      <c r="A20" s="27"/>
      <c r="B20" s="27" t="s">
        <v>392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</sheetData>
  <sheetProtection/>
  <mergeCells count="6">
    <mergeCell ref="A1:I1"/>
    <mergeCell ref="A17:C17"/>
    <mergeCell ref="C2:C3"/>
    <mergeCell ref="B2:B3"/>
    <mergeCell ref="A2:A3"/>
    <mergeCell ref="D2: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G7" sqref="G7"/>
    </sheetView>
  </sheetViews>
  <sheetFormatPr defaultColWidth="9.140625" defaultRowHeight="12.75" customHeight="1"/>
  <cols>
    <col min="1" max="1" width="4.28125" style="0" customWidth="1"/>
    <col min="2" max="2" width="62.57421875" style="0" customWidth="1"/>
    <col min="3" max="3" width="15.00390625" style="0" customWidth="1"/>
  </cols>
  <sheetData>
    <row r="1" spans="1:9" ht="25.5" customHeight="1">
      <c r="A1" s="120" t="s">
        <v>345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380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30" customHeight="1">
      <c r="A4" s="8" t="s">
        <v>0</v>
      </c>
      <c r="B4" s="8" t="s">
        <v>1</v>
      </c>
      <c r="C4" s="8" t="s">
        <v>52</v>
      </c>
      <c r="D4" s="13" t="s">
        <v>3</v>
      </c>
      <c r="E4" s="13" t="s">
        <v>4</v>
      </c>
      <c r="F4" s="13" t="s">
        <v>5</v>
      </c>
      <c r="G4" s="13" t="s">
        <v>379</v>
      </c>
      <c r="H4" s="13" t="s">
        <v>6</v>
      </c>
      <c r="I4" s="13" t="s">
        <v>7</v>
      </c>
      <c r="J4" s="90" t="s">
        <v>333</v>
      </c>
      <c r="K4" s="90" t="s">
        <v>331</v>
      </c>
      <c r="L4" s="90" t="s">
        <v>341</v>
      </c>
      <c r="M4" s="90" t="s">
        <v>332</v>
      </c>
      <c r="N4" s="90" t="s">
        <v>334</v>
      </c>
      <c r="O4" s="90" t="s">
        <v>335</v>
      </c>
      <c r="P4" s="90" t="s">
        <v>336</v>
      </c>
      <c r="Q4" s="90" t="s">
        <v>342</v>
      </c>
      <c r="R4" s="90" t="s">
        <v>337</v>
      </c>
      <c r="S4" s="90" t="s">
        <v>343</v>
      </c>
      <c r="T4" s="90" t="s">
        <v>338</v>
      </c>
      <c r="U4" s="90" t="s">
        <v>339</v>
      </c>
      <c r="V4" s="90" t="s">
        <v>340</v>
      </c>
      <c r="W4" s="90" t="s">
        <v>344</v>
      </c>
    </row>
    <row r="5" spans="1:23" ht="33.75" customHeight="1">
      <c r="A5" s="82" t="s">
        <v>53</v>
      </c>
      <c r="B5" s="83" t="s">
        <v>54</v>
      </c>
      <c r="C5" s="9" t="s">
        <v>130</v>
      </c>
      <c r="D5" s="93">
        <v>10</v>
      </c>
      <c r="E5" s="93">
        <v>10</v>
      </c>
      <c r="F5" s="101">
        <v>10</v>
      </c>
      <c r="G5" s="101">
        <v>0</v>
      </c>
      <c r="H5" s="93">
        <v>10</v>
      </c>
      <c r="I5" s="101">
        <v>10</v>
      </c>
      <c r="J5" s="93">
        <v>10</v>
      </c>
      <c r="K5" s="101">
        <v>10</v>
      </c>
      <c r="L5" s="93">
        <v>10</v>
      </c>
      <c r="M5" s="101">
        <v>10</v>
      </c>
      <c r="N5" s="93">
        <v>10</v>
      </c>
      <c r="O5" s="101">
        <v>10</v>
      </c>
      <c r="P5" s="93">
        <v>10</v>
      </c>
      <c r="Q5" s="101">
        <v>10</v>
      </c>
      <c r="R5" s="93">
        <v>10</v>
      </c>
      <c r="S5" s="101">
        <v>10</v>
      </c>
      <c r="T5" s="93">
        <v>10</v>
      </c>
      <c r="U5" s="101">
        <v>10</v>
      </c>
      <c r="V5" s="93">
        <v>10</v>
      </c>
      <c r="W5" s="101">
        <v>10</v>
      </c>
    </row>
    <row r="6" spans="1:23" ht="33.75" customHeight="1">
      <c r="A6" s="9" t="s">
        <v>55</v>
      </c>
      <c r="B6" s="83" t="s">
        <v>56</v>
      </c>
      <c r="C6" s="9" t="s">
        <v>130</v>
      </c>
      <c r="D6" s="93">
        <v>10</v>
      </c>
      <c r="E6" s="93">
        <v>10</v>
      </c>
      <c r="F6" s="101">
        <v>10</v>
      </c>
      <c r="G6" s="101">
        <v>0</v>
      </c>
      <c r="H6" s="93">
        <v>10</v>
      </c>
      <c r="I6" s="101">
        <v>10</v>
      </c>
      <c r="J6" s="93">
        <v>10</v>
      </c>
      <c r="K6" s="101">
        <v>10</v>
      </c>
      <c r="L6" s="93">
        <v>10</v>
      </c>
      <c r="M6" s="101">
        <v>10</v>
      </c>
      <c r="N6" s="93">
        <v>10</v>
      </c>
      <c r="O6" s="101">
        <v>10</v>
      </c>
      <c r="P6" s="93">
        <v>10</v>
      </c>
      <c r="Q6" s="101">
        <v>10</v>
      </c>
      <c r="R6" s="93">
        <v>10</v>
      </c>
      <c r="S6" s="101">
        <v>10</v>
      </c>
      <c r="T6" s="93">
        <v>10</v>
      </c>
      <c r="U6" s="101">
        <v>10</v>
      </c>
      <c r="V6" s="93">
        <v>10</v>
      </c>
      <c r="W6" s="101">
        <v>10</v>
      </c>
    </row>
    <row r="7" spans="1:23" ht="33.75" customHeight="1">
      <c r="A7" s="85" t="s">
        <v>57</v>
      </c>
      <c r="B7" s="83" t="s">
        <v>302</v>
      </c>
      <c r="C7" s="9" t="s">
        <v>66</v>
      </c>
      <c r="D7" s="101">
        <v>5</v>
      </c>
      <c r="E7" s="101">
        <v>5</v>
      </c>
      <c r="F7" s="101">
        <v>5</v>
      </c>
      <c r="G7" s="101">
        <v>5</v>
      </c>
      <c r="H7" s="101">
        <v>5</v>
      </c>
      <c r="I7" s="101">
        <v>5</v>
      </c>
      <c r="J7" s="93">
        <v>5</v>
      </c>
      <c r="K7" s="93">
        <v>5</v>
      </c>
      <c r="L7" s="93">
        <v>5</v>
      </c>
      <c r="M7" s="93">
        <v>5</v>
      </c>
      <c r="N7" s="93">
        <v>5</v>
      </c>
      <c r="O7" s="93">
        <v>5</v>
      </c>
      <c r="P7" s="93">
        <v>5</v>
      </c>
      <c r="Q7" s="93">
        <v>5</v>
      </c>
      <c r="R7" s="93">
        <v>5</v>
      </c>
      <c r="S7" s="93">
        <v>5</v>
      </c>
      <c r="T7" s="93">
        <v>5</v>
      </c>
      <c r="U7" s="93">
        <v>5</v>
      </c>
      <c r="V7" s="93">
        <v>5</v>
      </c>
      <c r="W7" s="93">
        <v>5</v>
      </c>
    </row>
    <row r="8" spans="1:23" ht="71.25" customHeight="1">
      <c r="A8" s="9" t="s">
        <v>59</v>
      </c>
      <c r="B8" s="83" t="s">
        <v>303</v>
      </c>
      <c r="C8" s="9" t="s">
        <v>66</v>
      </c>
      <c r="D8" s="101">
        <v>5</v>
      </c>
      <c r="E8" s="101">
        <v>5</v>
      </c>
      <c r="F8" s="101">
        <v>5</v>
      </c>
      <c r="G8" s="101">
        <v>5</v>
      </c>
      <c r="H8" s="101">
        <v>5</v>
      </c>
      <c r="I8" s="101">
        <v>5</v>
      </c>
      <c r="J8" s="93">
        <v>5</v>
      </c>
      <c r="K8" s="93">
        <v>5</v>
      </c>
      <c r="L8" s="93">
        <v>5</v>
      </c>
      <c r="M8" s="93">
        <v>5</v>
      </c>
      <c r="N8" s="93">
        <v>5</v>
      </c>
      <c r="O8" s="93">
        <v>5</v>
      </c>
      <c r="P8" s="93">
        <v>5</v>
      </c>
      <c r="Q8" s="93">
        <v>5</v>
      </c>
      <c r="R8" s="93">
        <v>5</v>
      </c>
      <c r="S8" s="93">
        <v>5</v>
      </c>
      <c r="T8" s="93">
        <v>5</v>
      </c>
      <c r="U8" s="93">
        <v>5</v>
      </c>
      <c r="V8" s="93">
        <v>5</v>
      </c>
      <c r="W8" s="93">
        <v>5</v>
      </c>
    </row>
    <row r="9" spans="1:23" ht="33.75" customHeight="1">
      <c r="A9" s="9" t="s">
        <v>61</v>
      </c>
      <c r="B9" s="83" t="s">
        <v>304</v>
      </c>
      <c r="C9" s="9" t="s">
        <v>66</v>
      </c>
      <c r="D9" s="101">
        <v>5</v>
      </c>
      <c r="E9" s="101">
        <v>5</v>
      </c>
      <c r="F9" s="101">
        <v>5</v>
      </c>
      <c r="G9" s="101">
        <v>5</v>
      </c>
      <c r="H9" s="101">
        <v>5</v>
      </c>
      <c r="I9" s="101">
        <v>5</v>
      </c>
      <c r="J9" s="93">
        <v>5</v>
      </c>
      <c r="K9" s="93">
        <v>5</v>
      </c>
      <c r="L9" s="93">
        <v>5</v>
      </c>
      <c r="M9" s="93">
        <v>5</v>
      </c>
      <c r="N9" s="93">
        <v>5</v>
      </c>
      <c r="O9" s="93">
        <v>5</v>
      </c>
      <c r="P9" s="93">
        <v>5</v>
      </c>
      <c r="Q9" s="93">
        <v>5</v>
      </c>
      <c r="R9" s="93">
        <v>5</v>
      </c>
      <c r="S9" s="93">
        <v>5</v>
      </c>
      <c r="T9" s="93">
        <v>5</v>
      </c>
      <c r="U9" s="93">
        <v>5</v>
      </c>
      <c r="V9" s="93">
        <v>5</v>
      </c>
      <c r="W9" s="93">
        <v>5</v>
      </c>
    </row>
    <row r="10" spans="1:23" ht="12.75">
      <c r="A10" s="15"/>
      <c r="B10" s="15"/>
      <c r="C10" s="15"/>
      <c r="D10" s="100"/>
      <c r="E10" s="100"/>
      <c r="F10" s="100"/>
      <c r="G10" s="100"/>
      <c r="H10" s="100"/>
      <c r="I10" s="10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10:23" ht="12.75" customHeight="1"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0:23" ht="12.75" customHeight="1"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</row>
    <row r="13" spans="10:23" ht="12.75" customHeight="1"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4" spans="10:23" ht="12.75" customHeight="1"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10:23" ht="12.75" customHeight="1"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10:23" ht="12.75" customHeight="1"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0:23" ht="12.75" customHeight="1"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0:23" ht="12.75" customHeight="1"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</row>
    <row r="19" spans="10:23" ht="12.75" customHeight="1"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</row>
    <row r="20" spans="10:23" ht="12.75" customHeight="1"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0:23" ht="12.75" customHeight="1"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0:23" ht="12.75" customHeight="1"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0:23" ht="12.75" customHeight="1"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0:23" ht="12.75" customHeight="1"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0:23" ht="12.75" customHeight="1"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0:23" ht="12.75" customHeight="1"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0:23" ht="12.75" customHeight="1"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0:23" ht="12.75" customHeight="1"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0:23" ht="12.75" customHeight="1"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E5" sqref="E5"/>
    </sheetView>
  </sheetViews>
  <sheetFormatPr defaultColWidth="9.140625" defaultRowHeight="12.75" customHeight="1"/>
  <cols>
    <col min="1" max="1" width="4.28125" style="0" customWidth="1"/>
    <col min="2" max="2" width="58.8515625" style="0" customWidth="1"/>
    <col min="3" max="3" width="13.7109375" style="0" customWidth="1"/>
    <col min="9" max="9" width="8.57421875" style="0" customWidth="1"/>
  </cols>
  <sheetData>
    <row r="1" spans="1:9" ht="35.25" customHeight="1">
      <c r="A1" s="120" t="s">
        <v>372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380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45.7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75" t="s">
        <v>333</v>
      </c>
      <c r="K4" s="75" t="s">
        <v>331</v>
      </c>
      <c r="L4" s="75" t="s">
        <v>341</v>
      </c>
      <c r="M4" s="75" t="s">
        <v>332</v>
      </c>
      <c r="N4" s="75" t="s">
        <v>334</v>
      </c>
      <c r="O4" s="75" t="s">
        <v>335</v>
      </c>
      <c r="P4" s="75" t="s">
        <v>336</v>
      </c>
      <c r="Q4" s="75" t="s">
        <v>342</v>
      </c>
      <c r="R4" s="75" t="s">
        <v>337</v>
      </c>
      <c r="S4" s="75" t="s">
        <v>343</v>
      </c>
      <c r="T4" s="75" t="s">
        <v>338</v>
      </c>
      <c r="U4" s="75" t="s">
        <v>339</v>
      </c>
      <c r="V4" s="75" t="s">
        <v>340</v>
      </c>
      <c r="W4" s="75" t="s">
        <v>344</v>
      </c>
    </row>
    <row r="5" spans="1:23" ht="45" customHeight="1">
      <c r="A5" s="5" t="s">
        <v>64</v>
      </c>
      <c r="B5" s="4" t="s">
        <v>65</v>
      </c>
      <c r="C5" s="9" t="s">
        <v>66</v>
      </c>
      <c r="D5" s="9">
        <v>3</v>
      </c>
      <c r="E5" s="9">
        <v>4</v>
      </c>
      <c r="F5" s="9">
        <v>3</v>
      </c>
      <c r="G5" s="9">
        <v>5</v>
      </c>
      <c r="H5" s="9">
        <v>4</v>
      </c>
      <c r="I5" s="35">
        <v>4</v>
      </c>
      <c r="J5" s="27">
        <v>2</v>
      </c>
      <c r="K5" s="27">
        <v>2</v>
      </c>
      <c r="L5" s="27">
        <v>2</v>
      </c>
      <c r="M5" s="27">
        <v>2</v>
      </c>
      <c r="N5" s="27">
        <v>2</v>
      </c>
      <c r="O5" s="27">
        <v>2</v>
      </c>
      <c r="P5" s="27">
        <v>2</v>
      </c>
      <c r="Q5" s="27">
        <v>2</v>
      </c>
      <c r="R5" s="27">
        <v>2</v>
      </c>
      <c r="S5" s="27">
        <v>2</v>
      </c>
      <c r="T5" s="27">
        <v>2</v>
      </c>
      <c r="U5" s="27">
        <v>2</v>
      </c>
      <c r="V5" s="27">
        <v>2</v>
      </c>
      <c r="W5" s="27">
        <v>2</v>
      </c>
    </row>
    <row r="6" spans="1:23" ht="45" customHeight="1">
      <c r="A6" s="12" t="s">
        <v>67</v>
      </c>
      <c r="B6" s="4" t="s">
        <v>377</v>
      </c>
      <c r="C6" s="11" t="s">
        <v>68</v>
      </c>
      <c r="D6" s="9">
        <v>4</v>
      </c>
      <c r="E6" s="9">
        <v>4</v>
      </c>
      <c r="F6" s="9">
        <v>4</v>
      </c>
      <c r="G6" s="9">
        <v>5</v>
      </c>
      <c r="H6" s="9">
        <v>4</v>
      </c>
      <c r="I6" s="35">
        <v>4</v>
      </c>
      <c r="J6" s="27">
        <v>4</v>
      </c>
      <c r="K6" s="27">
        <v>4</v>
      </c>
      <c r="L6" s="27">
        <v>4</v>
      </c>
      <c r="M6" s="27">
        <v>4</v>
      </c>
      <c r="N6" s="27">
        <v>4</v>
      </c>
      <c r="O6" s="27">
        <v>4</v>
      </c>
      <c r="P6" s="27">
        <v>5</v>
      </c>
      <c r="Q6" s="27">
        <v>5</v>
      </c>
      <c r="R6" s="27">
        <v>5</v>
      </c>
      <c r="S6" s="27">
        <v>5</v>
      </c>
      <c r="T6" s="27">
        <v>5</v>
      </c>
      <c r="U6" s="27">
        <v>4</v>
      </c>
      <c r="V6" s="27">
        <v>4</v>
      </c>
      <c r="W6" s="27">
        <v>4</v>
      </c>
    </row>
    <row r="7" spans="1:23" ht="43.5" customHeight="1">
      <c r="A7" s="10" t="s">
        <v>69</v>
      </c>
      <c r="B7" s="4" t="s">
        <v>307</v>
      </c>
      <c r="C7" s="11" t="s">
        <v>68</v>
      </c>
      <c r="D7" s="9">
        <v>4</v>
      </c>
      <c r="E7" s="9">
        <v>5</v>
      </c>
      <c r="F7" s="9">
        <v>5</v>
      </c>
      <c r="G7" s="9">
        <v>5</v>
      </c>
      <c r="H7" s="9">
        <v>2</v>
      </c>
      <c r="I7" s="35">
        <v>5</v>
      </c>
      <c r="J7" s="27">
        <v>5</v>
      </c>
      <c r="K7" s="27">
        <v>5</v>
      </c>
      <c r="L7" s="27">
        <v>5</v>
      </c>
      <c r="M7" s="27">
        <v>5</v>
      </c>
      <c r="N7" s="27">
        <v>3</v>
      </c>
      <c r="O7" s="27">
        <v>5</v>
      </c>
      <c r="P7" s="27">
        <v>5</v>
      </c>
      <c r="Q7" s="27">
        <v>5</v>
      </c>
      <c r="R7" s="27">
        <v>5</v>
      </c>
      <c r="S7" s="27">
        <v>5</v>
      </c>
      <c r="T7" s="27">
        <v>5</v>
      </c>
      <c r="U7" s="27">
        <v>5</v>
      </c>
      <c r="V7" s="27">
        <v>5</v>
      </c>
      <c r="W7" s="27">
        <v>5</v>
      </c>
    </row>
    <row r="8" spans="1:23" ht="45" customHeight="1">
      <c r="A8" s="10" t="s">
        <v>70</v>
      </c>
      <c r="B8" s="4" t="s">
        <v>308</v>
      </c>
      <c r="C8" s="9" t="s">
        <v>66</v>
      </c>
      <c r="D8" s="9">
        <v>3</v>
      </c>
      <c r="E8" s="9">
        <v>3</v>
      </c>
      <c r="F8" s="9">
        <v>3</v>
      </c>
      <c r="G8" s="9">
        <v>3</v>
      </c>
      <c r="H8" s="9">
        <v>3</v>
      </c>
      <c r="I8" s="35">
        <v>3</v>
      </c>
      <c r="J8" s="27">
        <v>3</v>
      </c>
      <c r="K8" s="27">
        <v>3</v>
      </c>
      <c r="L8" s="27">
        <v>3</v>
      </c>
      <c r="M8" s="27">
        <v>3</v>
      </c>
      <c r="N8" s="27">
        <v>3</v>
      </c>
      <c r="O8" s="27">
        <v>3</v>
      </c>
      <c r="P8" s="27">
        <v>3</v>
      </c>
      <c r="Q8" s="27">
        <v>3</v>
      </c>
      <c r="R8" s="27">
        <v>3</v>
      </c>
      <c r="S8" s="27">
        <v>3</v>
      </c>
      <c r="T8" s="27">
        <v>3</v>
      </c>
      <c r="U8" s="27">
        <v>3</v>
      </c>
      <c r="V8" s="27">
        <v>3</v>
      </c>
      <c r="W8" s="27">
        <v>3</v>
      </c>
    </row>
    <row r="9" spans="1:9" ht="12.75">
      <c r="A9" s="15"/>
      <c r="B9" s="15"/>
      <c r="C9" s="15"/>
      <c r="D9" s="15"/>
      <c r="E9" s="15"/>
      <c r="F9" s="15"/>
      <c r="G9" s="15"/>
      <c r="H9" s="15"/>
      <c r="I9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E1">
      <selection activeCell="W6" sqref="W6"/>
    </sheetView>
  </sheetViews>
  <sheetFormatPr defaultColWidth="9.140625" defaultRowHeight="12.75" customHeight="1"/>
  <cols>
    <col min="1" max="1" width="4.28125" style="0" customWidth="1"/>
    <col min="2" max="2" width="59.28125" style="0" customWidth="1"/>
    <col min="3" max="3" width="13.7109375" style="0" customWidth="1"/>
    <col min="9" max="9" width="7.8515625" style="0" customWidth="1"/>
  </cols>
  <sheetData>
    <row r="1" spans="1:9" ht="35.25" customHeight="1">
      <c r="A1" s="120" t="s">
        <v>376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380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47.2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75" t="s">
        <v>333</v>
      </c>
      <c r="K4" s="75" t="s">
        <v>331</v>
      </c>
      <c r="L4" s="75" t="s">
        <v>341</v>
      </c>
      <c r="M4" s="75" t="s">
        <v>332</v>
      </c>
      <c r="N4" s="75" t="s">
        <v>334</v>
      </c>
      <c r="O4" s="75" t="s">
        <v>335</v>
      </c>
      <c r="P4" s="75" t="s">
        <v>336</v>
      </c>
      <c r="Q4" s="75" t="s">
        <v>342</v>
      </c>
      <c r="R4" s="75" t="s">
        <v>337</v>
      </c>
      <c r="S4" s="75" t="s">
        <v>343</v>
      </c>
      <c r="T4" s="75" t="s">
        <v>338</v>
      </c>
      <c r="U4" s="75" t="s">
        <v>339</v>
      </c>
      <c r="V4" s="75" t="s">
        <v>340</v>
      </c>
      <c r="W4" s="75" t="s">
        <v>344</v>
      </c>
    </row>
    <row r="5" spans="1:23" ht="15" customHeight="1">
      <c r="A5" s="5" t="s">
        <v>72</v>
      </c>
      <c r="B5" s="4" t="s">
        <v>373</v>
      </c>
      <c r="C5" s="9" t="s">
        <v>74</v>
      </c>
      <c r="D5" s="9">
        <v>2</v>
      </c>
      <c r="E5" s="9">
        <v>3</v>
      </c>
      <c r="F5" s="9">
        <v>1</v>
      </c>
      <c r="G5" s="9">
        <v>3</v>
      </c>
      <c r="H5" s="9">
        <v>3</v>
      </c>
      <c r="I5" s="35">
        <v>3</v>
      </c>
      <c r="J5" s="27">
        <v>1</v>
      </c>
      <c r="K5" s="27">
        <v>2</v>
      </c>
      <c r="L5" s="27">
        <v>2</v>
      </c>
      <c r="M5" s="27">
        <v>2</v>
      </c>
      <c r="N5" s="27">
        <v>2</v>
      </c>
      <c r="O5" s="27">
        <v>2</v>
      </c>
      <c r="P5" s="27">
        <v>2</v>
      </c>
      <c r="Q5" s="27">
        <v>1</v>
      </c>
      <c r="R5" s="27">
        <v>1</v>
      </c>
      <c r="S5" s="27">
        <v>2</v>
      </c>
      <c r="T5" s="27">
        <v>2</v>
      </c>
      <c r="U5" s="27">
        <v>2</v>
      </c>
      <c r="V5" s="27">
        <v>2</v>
      </c>
      <c r="W5" s="27">
        <v>2</v>
      </c>
    </row>
    <row r="6" spans="1:23" ht="84.75" customHeight="1">
      <c r="A6" s="12" t="s">
        <v>73</v>
      </c>
      <c r="B6" s="4" t="s">
        <v>374</v>
      </c>
      <c r="C6" s="11" t="s">
        <v>74</v>
      </c>
      <c r="D6" s="9">
        <v>3</v>
      </c>
      <c r="E6" s="9">
        <v>3</v>
      </c>
      <c r="F6" s="9">
        <v>3</v>
      </c>
      <c r="G6" s="9">
        <v>3</v>
      </c>
      <c r="H6" s="9">
        <v>3</v>
      </c>
      <c r="I6" s="35">
        <v>3</v>
      </c>
      <c r="J6" s="27">
        <v>3</v>
      </c>
      <c r="K6" s="27">
        <v>3</v>
      </c>
      <c r="L6" s="27">
        <v>3</v>
      </c>
      <c r="M6" s="27">
        <v>3</v>
      </c>
      <c r="N6" s="27">
        <v>3</v>
      </c>
      <c r="O6" s="27">
        <v>3</v>
      </c>
      <c r="P6" s="27">
        <v>3</v>
      </c>
      <c r="Q6" s="27">
        <v>3</v>
      </c>
      <c r="R6" s="27">
        <v>3</v>
      </c>
      <c r="S6" s="27">
        <v>3</v>
      </c>
      <c r="T6" s="27">
        <v>3</v>
      </c>
      <c r="U6" s="27">
        <v>3</v>
      </c>
      <c r="V6" s="27">
        <v>3</v>
      </c>
      <c r="W6" s="27">
        <v>3</v>
      </c>
    </row>
    <row r="7" spans="1:23" ht="45" customHeight="1">
      <c r="A7" s="10" t="s">
        <v>75</v>
      </c>
      <c r="B7" s="4" t="s">
        <v>375</v>
      </c>
      <c r="C7" s="11" t="s">
        <v>74</v>
      </c>
      <c r="D7" s="9">
        <v>3</v>
      </c>
      <c r="E7" s="9">
        <v>2</v>
      </c>
      <c r="F7" s="9">
        <v>3</v>
      </c>
      <c r="G7" s="9">
        <v>3</v>
      </c>
      <c r="H7" s="9">
        <v>3</v>
      </c>
      <c r="I7" s="35">
        <v>3</v>
      </c>
      <c r="J7" s="27">
        <v>1</v>
      </c>
      <c r="K7" s="27">
        <v>1</v>
      </c>
      <c r="L7" s="27">
        <v>2</v>
      </c>
      <c r="M7" s="27">
        <v>1</v>
      </c>
      <c r="N7" s="27">
        <v>2</v>
      </c>
      <c r="O7" s="27">
        <v>1</v>
      </c>
      <c r="P7" s="27">
        <v>1</v>
      </c>
      <c r="Q7" s="27">
        <v>1</v>
      </c>
      <c r="R7" s="27">
        <v>2</v>
      </c>
      <c r="S7" s="27">
        <v>1</v>
      </c>
      <c r="T7" s="27">
        <v>2</v>
      </c>
      <c r="U7" s="27">
        <v>1</v>
      </c>
      <c r="V7" s="27">
        <v>1</v>
      </c>
      <c r="W7" s="27">
        <v>1</v>
      </c>
    </row>
    <row r="8" spans="1:9" ht="12.75">
      <c r="A8" s="15"/>
      <c r="B8" s="15"/>
      <c r="C8" s="15"/>
      <c r="D8" s="15"/>
      <c r="E8" s="15"/>
      <c r="F8" s="15"/>
      <c r="G8" s="15"/>
      <c r="H8" s="15"/>
      <c r="I8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="70" zoomScaleNormal="70" zoomScalePageLayoutView="0" workbookViewId="0" topLeftCell="A9">
      <selection activeCell="G16" sqref="G16"/>
    </sheetView>
  </sheetViews>
  <sheetFormatPr defaultColWidth="9.140625" defaultRowHeight="12.75" customHeight="1"/>
  <cols>
    <col min="1" max="1" width="5.00390625" style="0" customWidth="1"/>
    <col min="2" max="2" width="58.8515625" style="0" customWidth="1"/>
    <col min="3" max="3" width="23.57421875" style="0" customWidth="1"/>
  </cols>
  <sheetData>
    <row r="1" spans="1:9" ht="35.25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381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66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81" t="s">
        <v>333</v>
      </c>
      <c r="K4" s="81" t="s">
        <v>331</v>
      </c>
      <c r="L4" s="81" t="s">
        <v>341</v>
      </c>
      <c r="M4" s="81" t="s">
        <v>332</v>
      </c>
      <c r="N4" s="81" t="s">
        <v>334</v>
      </c>
      <c r="O4" s="81" t="s">
        <v>335</v>
      </c>
      <c r="P4" s="81" t="s">
        <v>336</v>
      </c>
      <c r="Q4" s="81" t="s">
        <v>342</v>
      </c>
      <c r="R4" s="81" t="s">
        <v>337</v>
      </c>
      <c r="S4" s="81" t="s">
        <v>343</v>
      </c>
      <c r="T4" s="81" t="s">
        <v>338</v>
      </c>
      <c r="U4" s="81" t="s">
        <v>339</v>
      </c>
      <c r="V4" s="81" t="s">
        <v>340</v>
      </c>
      <c r="W4" s="81" t="s">
        <v>344</v>
      </c>
    </row>
    <row r="5" spans="1:23" ht="70.5" customHeight="1">
      <c r="A5" s="5" t="s">
        <v>78</v>
      </c>
      <c r="B5" s="4" t="s">
        <v>305</v>
      </c>
      <c r="C5" s="11" t="s">
        <v>74</v>
      </c>
      <c r="D5" s="11">
        <v>3</v>
      </c>
      <c r="E5" s="11">
        <v>3</v>
      </c>
      <c r="F5" s="11">
        <v>3</v>
      </c>
      <c r="G5" s="11">
        <v>3</v>
      </c>
      <c r="H5" s="11">
        <v>3</v>
      </c>
      <c r="I5" s="11">
        <v>3</v>
      </c>
      <c r="J5" s="28">
        <v>2</v>
      </c>
      <c r="K5" s="28">
        <v>3</v>
      </c>
      <c r="L5" s="28">
        <v>3</v>
      </c>
      <c r="M5" s="28">
        <v>3</v>
      </c>
      <c r="N5" s="28">
        <v>2</v>
      </c>
      <c r="O5" s="28">
        <v>2</v>
      </c>
      <c r="P5" s="28">
        <v>2</v>
      </c>
      <c r="Q5" s="28">
        <v>2</v>
      </c>
      <c r="R5" s="28">
        <v>3</v>
      </c>
      <c r="S5" s="28">
        <v>2</v>
      </c>
      <c r="T5" s="28">
        <v>3</v>
      </c>
      <c r="U5" s="28">
        <v>3</v>
      </c>
      <c r="V5" s="28">
        <v>1</v>
      </c>
      <c r="W5" s="28">
        <v>2</v>
      </c>
    </row>
    <row r="6" spans="1:23" ht="81.75" customHeight="1">
      <c r="A6" s="12" t="s">
        <v>79</v>
      </c>
      <c r="B6" s="4" t="s">
        <v>80</v>
      </c>
      <c r="C6" s="11" t="s">
        <v>310</v>
      </c>
      <c r="D6" s="11">
        <v>70</v>
      </c>
      <c r="E6" s="11">
        <v>70</v>
      </c>
      <c r="F6" s="11">
        <v>70</v>
      </c>
      <c r="G6" s="11">
        <v>70</v>
      </c>
      <c r="H6" s="11">
        <v>70</v>
      </c>
      <c r="I6" s="11">
        <v>70</v>
      </c>
      <c r="J6" s="28">
        <v>40</v>
      </c>
      <c r="K6" s="28">
        <v>40</v>
      </c>
      <c r="L6" s="28">
        <v>70</v>
      </c>
      <c r="M6" s="28">
        <v>50</v>
      </c>
      <c r="N6" s="28">
        <v>40</v>
      </c>
      <c r="O6" s="28">
        <v>40</v>
      </c>
      <c r="P6" s="28">
        <v>40</v>
      </c>
      <c r="Q6" s="28">
        <v>40</v>
      </c>
      <c r="R6" s="28">
        <v>70</v>
      </c>
      <c r="S6" s="28">
        <v>40</v>
      </c>
      <c r="T6" s="28">
        <v>40</v>
      </c>
      <c r="U6" s="28">
        <v>40</v>
      </c>
      <c r="V6" s="28">
        <v>40</v>
      </c>
      <c r="W6" s="28">
        <v>40</v>
      </c>
    </row>
    <row r="7" spans="1:23" ht="62.25" customHeight="1">
      <c r="A7" s="10" t="s">
        <v>81</v>
      </c>
      <c r="B7" s="4" t="s">
        <v>82</v>
      </c>
      <c r="C7" s="11" t="s">
        <v>311</v>
      </c>
      <c r="D7" s="11">
        <v>90</v>
      </c>
      <c r="E7" s="11">
        <v>90</v>
      </c>
      <c r="F7" s="11">
        <v>90</v>
      </c>
      <c r="G7" s="11">
        <v>90</v>
      </c>
      <c r="H7" s="11">
        <v>90</v>
      </c>
      <c r="I7" s="11">
        <v>90</v>
      </c>
      <c r="J7" s="28">
        <v>90</v>
      </c>
      <c r="K7" s="28">
        <v>90</v>
      </c>
      <c r="L7" s="28">
        <v>90</v>
      </c>
      <c r="M7" s="28">
        <v>90</v>
      </c>
      <c r="N7" s="28">
        <v>90</v>
      </c>
      <c r="O7" s="28">
        <v>90</v>
      </c>
      <c r="P7" s="28">
        <v>90</v>
      </c>
      <c r="Q7" s="28">
        <v>90</v>
      </c>
      <c r="R7" s="28">
        <v>90</v>
      </c>
      <c r="S7" s="28">
        <v>90</v>
      </c>
      <c r="T7" s="28">
        <v>90</v>
      </c>
      <c r="U7" s="28">
        <v>90</v>
      </c>
      <c r="V7" s="28">
        <v>90</v>
      </c>
      <c r="W7" s="28">
        <v>90</v>
      </c>
    </row>
    <row r="8" spans="1:23" ht="108" customHeight="1">
      <c r="A8" s="12" t="s">
        <v>83</v>
      </c>
      <c r="B8" s="3" t="s">
        <v>84</v>
      </c>
      <c r="C8" s="11" t="s">
        <v>74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28">
        <v>1</v>
      </c>
      <c r="W8" s="28">
        <v>1</v>
      </c>
    </row>
    <row r="9" spans="1:23" ht="83.25" customHeight="1">
      <c r="A9" s="12" t="s">
        <v>85</v>
      </c>
      <c r="B9" s="6" t="s">
        <v>86</v>
      </c>
      <c r="C9" s="11" t="s">
        <v>87</v>
      </c>
      <c r="D9" s="3">
        <v>3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28">
        <v>5</v>
      </c>
      <c r="K9" s="28">
        <v>5</v>
      </c>
      <c r="L9" s="28">
        <v>5</v>
      </c>
      <c r="M9" s="28">
        <v>5</v>
      </c>
      <c r="N9" s="28">
        <v>5</v>
      </c>
      <c r="O9" s="28">
        <v>5</v>
      </c>
      <c r="P9" s="28">
        <v>5</v>
      </c>
      <c r="Q9" s="28">
        <v>5</v>
      </c>
      <c r="R9" s="28">
        <v>5</v>
      </c>
      <c r="S9" s="28">
        <v>5</v>
      </c>
      <c r="T9" s="28">
        <v>5</v>
      </c>
      <c r="U9" s="28">
        <v>5</v>
      </c>
      <c r="V9" s="28">
        <v>5</v>
      </c>
      <c r="W9" s="28">
        <v>5</v>
      </c>
    </row>
    <row r="10" spans="1:23" ht="141" customHeight="1">
      <c r="A10" s="12" t="s">
        <v>88</v>
      </c>
      <c r="B10" s="3" t="s">
        <v>89</v>
      </c>
      <c r="C10" s="9" t="s">
        <v>312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28">
        <v>8</v>
      </c>
      <c r="K10" s="28">
        <v>8</v>
      </c>
      <c r="L10" s="28">
        <v>8</v>
      </c>
      <c r="M10" s="28">
        <v>7</v>
      </c>
      <c r="N10" s="28">
        <v>7</v>
      </c>
      <c r="O10" s="28">
        <v>10</v>
      </c>
      <c r="P10" s="28">
        <v>8</v>
      </c>
      <c r="Q10" s="28">
        <v>7</v>
      </c>
      <c r="R10" s="28">
        <v>10</v>
      </c>
      <c r="S10" s="28">
        <v>7</v>
      </c>
      <c r="T10" s="28">
        <v>8</v>
      </c>
      <c r="U10" s="28">
        <v>8</v>
      </c>
      <c r="V10" s="28">
        <v>8</v>
      </c>
      <c r="W10" s="28">
        <v>8</v>
      </c>
    </row>
    <row r="11" spans="1:23" ht="63" customHeight="1">
      <c r="A11" s="12" t="s">
        <v>90</v>
      </c>
      <c r="B11" s="6" t="s">
        <v>91</v>
      </c>
      <c r="C11" s="11" t="s">
        <v>313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</row>
    <row r="12" spans="1:23" ht="75.75" customHeight="1">
      <c r="A12" s="12" t="s">
        <v>92</v>
      </c>
      <c r="B12" s="3" t="s">
        <v>93</v>
      </c>
      <c r="C12" s="11" t="s">
        <v>314</v>
      </c>
      <c r="D12" s="3">
        <v>78</v>
      </c>
      <c r="E12" s="3">
        <v>100</v>
      </c>
      <c r="F12" s="3">
        <v>97</v>
      </c>
      <c r="G12" s="3">
        <v>96</v>
      </c>
      <c r="H12" s="3">
        <v>92</v>
      </c>
      <c r="I12" s="3">
        <v>100</v>
      </c>
      <c r="J12" s="28">
        <v>60</v>
      </c>
      <c r="K12" s="28">
        <v>87</v>
      </c>
      <c r="L12" s="28">
        <v>80</v>
      </c>
      <c r="M12" s="28">
        <v>100</v>
      </c>
      <c r="N12" s="28">
        <v>73</v>
      </c>
      <c r="O12" s="28">
        <v>60</v>
      </c>
      <c r="P12" s="28">
        <v>55</v>
      </c>
      <c r="Q12" s="28">
        <v>87</v>
      </c>
      <c r="R12" s="28">
        <v>59</v>
      </c>
      <c r="S12" s="28">
        <v>84</v>
      </c>
      <c r="T12" s="28">
        <v>81</v>
      </c>
      <c r="U12" s="28">
        <v>60</v>
      </c>
      <c r="V12" s="28">
        <v>58</v>
      </c>
      <c r="W12" s="28">
        <v>88</v>
      </c>
    </row>
    <row r="13" spans="1:23" ht="57.75" customHeight="1">
      <c r="A13" s="12" t="s">
        <v>94</v>
      </c>
      <c r="B13" s="3" t="s">
        <v>325</v>
      </c>
      <c r="C13" s="9" t="s">
        <v>74</v>
      </c>
      <c r="D13" s="3">
        <v>2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28">
        <v>2</v>
      </c>
      <c r="K13" s="28">
        <v>2</v>
      </c>
      <c r="L13" s="28">
        <v>3</v>
      </c>
      <c r="M13" s="28">
        <v>3</v>
      </c>
      <c r="N13" s="28">
        <v>2</v>
      </c>
      <c r="O13" s="28">
        <v>3</v>
      </c>
      <c r="P13" s="28">
        <v>1</v>
      </c>
      <c r="Q13" s="28">
        <v>2</v>
      </c>
      <c r="R13" s="28">
        <v>3</v>
      </c>
      <c r="S13" s="28">
        <v>2</v>
      </c>
      <c r="T13" s="28">
        <v>3</v>
      </c>
      <c r="U13" s="28">
        <v>2</v>
      </c>
      <c r="V13" s="28">
        <v>1</v>
      </c>
      <c r="W13" s="28">
        <v>1</v>
      </c>
    </row>
    <row r="14" spans="1:23" ht="75" customHeight="1">
      <c r="A14" s="12" t="s">
        <v>96</v>
      </c>
      <c r="B14" s="3" t="s">
        <v>315</v>
      </c>
      <c r="C14" s="11" t="s">
        <v>130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28">
        <v>10</v>
      </c>
      <c r="K14" s="28">
        <v>10</v>
      </c>
      <c r="L14" s="28">
        <v>10</v>
      </c>
      <c r="M14" s="28">
        <v>10</v>
      </c>
      <c r="N14" s="28">
        <v>10</v>
      </c>
      <c r="O14" s="28">
        <v>10</v>
      </c>
      <c r="P14" s="28">
        <v>10</v>
      </c>
      <c r="Q14" s="28">
        <v>10</v>
      </c>
      <c r="R14" s="28">
        <v>10</v>
      </c>
      <c r="S14" s="28">
        <v>10</v>
      </c>
      <c r="T14" s="28">
        <v>10</v>
      </c>
      <c r="U14" s="28">
        <v>10</v>
      </c>
      <c r="V14" s="28">
        <v>10</v>
      </c>
      <c r="W14" s="28">
        <v>10</v>
      </c>
    </row>
    <row r="15" spans="1:23" ht="74.25" customHeight="1">
      <c r="A15" s="12" t="s">
        <v>97</v>
      </c>
      <c r="B15" s="3" t="s">
        <v>98</v>
      </c>
      <c r="C15" s="11" t="s">
        <v>316</v>
      </c>
      <c r="D15" s="3">
        <v>0</v>
      </c>
      <c r="E15" s="3">
        <v>1</v>
      </c>
      <c r="F15" s="3">
        <v>1</v>
      </c>
      <c r="G15" s="3">
        <v>1</v>
      </c>
      <c r="H15" s="3">
        <v>2</v>
      </c>
      <c r="I15" s="3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</row>
    <row r="16" spans="1:9" ht="45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ht="30" customHeight="1"/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B1">
      <selection activeCell="I7" sqref="I7"/>
    </sheetView>
  </sheetViews>
  <sheetFormatPr defaultColWidth="17.140625" defaultRowHeight="12.75" customHeight="1"/>
  <cols>
    <col min="1" max="1" width="6.7109375" style="0" customWidth="1"/>
    <col min="2" max="2" width="58.8515625" style="0" customWidth="1"/>
    <col min="3" max="3" width="13.7109375" style="0" customWidth="1"/>
    <col min="4" max="9" width="7.7109375" style="0" customWidth="1"/>
    <col min="10" max="10" width="10.421875" style="0" customWidth="1"/>
    <col min="11" max="11" width="10.28125" style="0" customWidth="1"/>
    <col min="12" max="12" width="11.00390625" style="0" customWidth="1"/>
    <col min="13" max="13" width="10.28125" style="0" customWidth="1"/>
    <col min="14" max="14" width="10.421875" style="0" customWidth="1"/>
    <col min="15" max="15" width="10.140625" style="0" customWidth="1"/>
    <col min="16" max="16" width="10.8515625" style="0" customWidth="1"/>
    <col min="17" max="17" width="10.7109375" style="0" customWidth="1"/>
    <col min="18" max="18" width="11.28125" style="0" customWidth="1"/>
    <col min="19" max="19" width="9.57421875" style="0" customWidth="1"/>
    <col min="20" max="20" width="11.7109375" style="0" customWidth="1"/>
    <col min="21" max="21" width="11.28125" style="0" customWidth="1"/>
    <col min="22" max="22" width="11.00390625" style="0" customWidth="1"/>
    <col min="23" max="23" width="10.8515625" style="0" customWidth="1"/>
  </cols>
  <sheetData>
    <row r="1" spans="1:9" ht="35.25" customHeight="1">
      <c r="A1" s="120" t="s">
        <v>100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381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49.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29" t="s">
        <v>7</v>
      </c>
      <c r="J4" s="75" t="s">
        <v>333</v>
      </c>
      <c r="K4" s="75" t="s">
        <v>331</v>
      </c>
      <c r="L4" s="75" t="s">
        <v>341</v>
      </c>
      <c r="M4" s="75" t="s">
        <v>332</v>
      </c>
      <c r="N4" s="75" t="s">
        <v>334</v>
      </c>
      <c r="O4" s="75" t="s">
        <v>335</v>
      </c>
      <c r="P4" s="75" t="s">
        <v>336</v>
      </c>
      <c r="Q4" s="75" t="s">
        <v>342</v>
      </c>
      <c r="R4" s="75" t="s">
        <v>337</v>
      </c>
      <c r="S4" s="75" t="s">
        <v>343</v>
      </c>
      <c r="T4" s="75" t="s">
        <v>338</v>
      </c>
      <c r="U4" s="75" t="s">
        <v>339</v>
      </c>
      <c r="V4" s="75" t="s">
        <v>340</v>
      </c>
      <c r="W4" s="75" t="s">
        <v>344</v>
      </c>
    </row>
    <row r="5" spans="1:23" ht="83.25" customHeight="1">
      <c r="A5" s="78" t="s">
        <v>361</v>
      </c>
      <c r="B5" s="3" t="s">
        <v>258</v>
      </c>
      <c r="C5" s="11" t="s">
        <v>74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6">
        <v>3</v>
      </c>
      <c r="J5" s="27">
        <v>2</v>
      </c>
      <c r="K5" s="27">
        <v>2</v>
      </c>
      <c r="L5" s="27">
        <v>3</v>
      </c>
      <c r="M5" s="27">
        <v>2</v>
      </c>
      <c r="N5" s="27">
        <v>2</v>
      </c>
      <c r="O5" s="27">
        <v>2</v>
      </c>
      <c r="P5" s="27">
        <v>2</v>
      </c>
      <c r="Q5" s="27">
        <v>2</v>
      </c>
      <c r="R5" s="27">
        <v>3</v>
      </c>
      <c r="S5" s="27">
        <v>2</v>
      </c>
      <c r="T5" s="27">
        <v>3</v>
      </c>
      <c r="U5" s="27">
        <v>2</v>
      </c>
      <c r="V5" s="27">
        <v>2</v>
      </c>
      <c r="W5" s="27">
        <v>2</v>
      </c>
    </row>
    <row r="6" spans="1:23" ht="69.75" customHeight="1">
      <c r="A6" s="78" t="s">
        <v>362</v>
      </c>
      <c r="B6" s="3" t="s">
        <v>99</v>
      </c>
      <c r="C6" s="9" t="s">
        <v>74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6">
        <v>1</v>
      </c>
      <c r="J6" s="27">
        <v>1</v>
      </c>
      <c r="K6" s="27">
        <v>1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27">
        <v>1</v>
      </c>
      <c r="U6" s="27">
        <v>1</v>
      </c>
      <c r="V6" s="27">
        <v>1</v>
      </c>
      <c r="W6" s="27">
        <v>1</v>
      </c>
    </row>
    <row r="7" spans="1:23" ht="78" customHeight="1">
      <c r="A7" s="78" t="s">
        <v>363</v>
      </c>
      <c r="B7" s="7" t="s">
        <v>259</v>
      </c>
      <c r="C7" s="9" t="s">
        <v>74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6">
        <v>2</v>
      </c>
      <c r="J7" s="27">
        <v>2</v>
      </c>
      <c r="K7" s="27">
        <v>2</v>
      </c>
      <c r="L7" s="27">
        <v>2</v>
      </c>
      <c r="M7" s="27">
        <v>2</v>
      </c>
      <c r="N7" s="27">
        <v>2</v>
      </c>
      <c r="O7" s="27">
        <v>2</v>
      </c>
      <c r="P7" s="27">
        <v>2</v>
      </c>
      <c r="Q7" s="27">
        <v>2</v>
      </c>
      <c r="R7" s="27">
        <v>2</v>
      </c>
      <c r="S7" s="27">
        <v>2</v>
      </c>
      <c r="T7" s="27">
        <v>2</v>
      </c>
      <c r="U7" s="27">
        <v>2</v>
      </c>
      <c r="V7" s="27">
        <v>2</v>
      </c>
      <c r="W7" s="27">
        <v>2</v>
      </c>
    </row>
    <row r="8" spans="1:9" ht="12.75">
      <c r="A8" s="15"/>
      <c r="B8" s="15"/>
      <c r="C8" s="15"/>
      <c r="D8" s="15"/>
      <c r="E8" s="15"/>
      <c r="F8" s="15"/>
      <c r="G8" s="15"/>
      <c r="H8" s="15"/>
      <c r="I8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"/>
  <sheetViews>
    <sheetView zoomScale="74" zoomScaleNormal="74" zoomScalePageLayoutView="0" workbookViewId="0" topLeftCell="A10">
      <selection activeCell="K11" sqref="K11"/>
    </sheetView>
  </sheetViews>
  <sheetFormatPr defaultColWidth="9.140625" defaultRowHeight="12.75" customHeight="1"/>
  <cols>
    <col min="1" max="1" width="4.28125" style="0" customWidth="1"/>
    <col min="2" max="2" width="63.57421875" style="0" customWidth="1"/>
    <col min="3" max="3" width="13.7109375" style="0" customWidth="1"/>
  </cols>
  <sheetData>
    <row r="1" spans="1:9" ht="28.5" customHeight="1">
      <c r="A1" s="120" t="s">
        <v>101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380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66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81" t="s">
        <v>333</v>
      </c>
      <c r="K4" s="81" t="s">
        <v>331</v>
      </c>
      <c r="L4" s="81" t="s">
        <v>341</v>
      </c>
      <c r="M4" s="81" t="s">
        <v>332</v>
      </c>
      <c r="N4" s="81" t="s">
        <v>334</v>
      </c>
      <c r="O4" s="81" t="s">
        <v>335</v>
      </c>
      <c r="P4" s="81" t="s">
        <v>336</v>
      </c>
      <c r="Q4" s="81" t="s">
        <v>342</v>
      </c>
      <c r="R4" s="81" t="s">
        <v>337</v>
      </c>
      <c r="S4" s="81" t="s">
        <v>343</v>
      </c>
      <c r="T4" s="81" t="s">
        <v>338</v>
      </c>
      <c r="U4" s="81" t="s">
        <v>339</v>
      </c>
      <c r="V4" s="81" t="s">
        <v>340</v>
      </c>
      <c r="W4" s="81" t="s">
        <v>344</v>
      </c>
    </row>
    <row r="5" spans="1:23" ht="70.5" customHeight="1">
      <c r="A5" s="9" t="s">
        <v>102</v>
      </c>
      <c r="B5" s="83" t="s">
        <v>237</v>
      </c>
      <c r="C5" s="11" t="s">
        <v>238</v>
      </c>
      <c r="D5" s="11">
        <v>0</v>
      </c>
      <c r="E5" s="11">
        <v>3</v>
      </c>
      <c r="F5" s="11">
        <v>0</v>
      </c>
      <c r="G5" s="11">
        <v>0</v>
      </c>
      <c r="H5" s="11">
        <v>3</v>
      </c>
      <c r="I5" s="37">
        <v>0</v>
      </c>
      <c r="J5" s="97">
        <v>0</v>
      </c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</row>
    <row r="6" spans="1:23" ht="120" customHeight="1">
      <c r="A6" s="9" t="s">
        <v>103</v>
      </c>
      <c r="B6" s="83" t="s">
        <v>239</v>
      </c>
      <c r="C6" s="11" t="s">
        <v>240</v>
      </c>
      <c r="D6" s="11">
        <v>0</v>
      </c>
      <c r="E6" s="11">
        <v>1</v>
      </c>
      <c r="F6" s="11">
        <v>1</v>
      </c>
      <c r="G6" s="11">
        <v>1</v>
      </c>
      <c r="H6" s="11">
        <v>1</v>
      </c>
      <c r="I6" s="3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</row>
    <row r="7" spans="1:23" ht="72" customHeight="1">
      <c r="A7" s="9" t="s">
        <v>104</v>
      </c>
      <c r="B7" s="83" t="s">
        <v>241</v>
      </c>
      <c r="C7" s="11" t="s">
        <v>243</v>
      </c>
      <c r="D7" s="11"/>
      <c r="E7" s="11"/>
      <c r="F7" s="11"/>
      <c r="G7" s="11"/>
      <c r="H7" s="11"/>
      <c r="I7" s="37"/>
      <c r="J7" s="97"/>
      <c r="K7" s="97"/>
      <c r="L7" s="97"/>
      <c r="M7" s="97"/>
      <c r="N7" s="97"/>
      <c r="O7" s="97"/>
      <c r="P7" s="97"/>
      <c r="Q7" s="97"/>
      <c r="R7" s="97">
        <v>4</v>
      </c>
      <c r="S7" s="97"/>
      <c r="T7" s="97"/>
      <c r="U7" s="97"/>
      <c r="V7" s="97"/>
      <c r="W7" s="97"/>
    </row>
    <row r="8" spans="1:23" ht="79.5" customHeight="1">
      <c r="A8" s="94" t="s">
        <v>105</v>
      </c>
      <c r="B8" s="11" t="s">
        <v>106</v>
      </c>
      <c r="C8" s="11" t="s">
        <v>111</v>
      </c>
      <c r="D8" s="11">
        <v>5</v>
      </c>
      <c r="E8" s="11">
        <v>5</v>
      </c>
      <c r="F8" s="11">
        <v>5</v>
      </c>
      <c r="G8" s="11">
        <v>5</v>
      </c>
      <c r="H8" s="11">
        <v>5</v>
      </c>
      <c r="I8" s="37">
        <v>5</v>
      </c>
      <c r="J8" s="97">
        <v>5</v>
      </c>
      <c r="K8" s="97">
        <v>3</v>
      </c>
      <c r="L8" s="97">
        <v>3</v>
      </c>
      <c r="M8" s="97">
        <v>3</v>
      </c>
      <c r="N8" s="97">
        <v>4</v>
      </c>
      <c r="O8" s="97">
        <v>3</v>
      </c>
      <c r="P8" s="97">
        <v>3</v>
      </c>
      <c r="Q8" s="97">
        <v>5</v>
      </c>
      <c r="R8" s="97">
        <v>3</v>
      </c>
      <c r="S8" s="97">
        <v>3</v>
      </c>
      <c r="T8" s="97">
        <v>5</v>
      </c>
      <c r="U8" s="97">
        <v>5</v>
      </c>
      <c r="V8" s="97">
        <v>2</v>
      </c>
      <c r="W8" s="97">
        <v>4</v>
      </c>
    </row>
    <row r="9" spans="1:23" ht="85.5" customHeight="1">
      <c r="A9" s="9" t="s">
        <v>107</v>
      </c>
      <c r="B9" s="11" t="s">
        <v>108</v>
      </c>
      <c r="C9" s="11" t="s">
        <v>111</v>
      </c>
      <c r="D9" s="11">
        <v>5</v>
      </c>
      <c r="E9" s="11">
        <v>5</v>
      </c>
      <c r="F9" s="11">
        <v>5</v>
      </c>
      <c r="G9" s="11">
        <v>5</v>
      </c>
      <c r="H9" s="11">
        <v>4</v>
      </c>
      <c r="I9" s="37">
        <v>3</v>
      </c>
      <c r="J9" s="97">
        <v>0</v>
      </c>
      <c r="K9" s="97">
        <v>0</v>
      </c>
      <c r="L9" s="97">
        <v>3</v>
      </c>
      <c r="M9" s="97">
        <v>2</v>
      </c>
      <c r="N9" s="97">
        <v>5</v>
      </c>
      <c r="O9" s="97">
        <v>5</v>
      </c>
      <c r="P9" s="97">
        <v>5</v>
      </c>
      <c r="Q9" s="97">
        <v>0</v>
      </c>
      <c r="R9" s="97">
        <v>5</v>
      </c>
      <c r="S9" s="97">
        <v>0</v>
      </c>
      <c r="T9" s="97">
        <v>4</v>
      </c>
      <c r="U9" s="97">
        <v>0</v>
      </c>
      <c r="V9" s="97">
        <v>0</v>
      </c>
      <c r="W9" s="97">
        <v>0</v>
      </c>
    </row>
    <row r="10" spans="1:23" ht="99.75" customHeight="1">
      <c r="A10" s="9" t="s">
        <v>109</v>
      </c>
      <c r="B10" s="11" t="s">
        <v>110</v>
      </c>
      <c r="C10" s="11" t="s">
        <v>111</v>
      </c>
      <c r="D10" s="11">
        <v>3</v>
      </c>
      <c r="E10" s="11">
        <v>5</v>
      </c>
      <c r="F10" s="11">
        <v>5</v>
      </c>
      <c r="G10" s="11">
        <v>4</v>
      </c>
      <c r="H10" s="11">
        <v>3</v>
      </c>
      <c r="I10" s="37">
        <v>5</v>
      </c>
      <c r="J10" s="97">
        <v>5</v>
      </c>
      <c r="K10" s="97">
        <v>2</v>
      </c>
      <c r="L10" s="97">
        <v>3</v>
      </c>
      <c r="M10" s="97">
        <v>5</v>
      </c>
      <c r="N10" s="97">
        <v>3</v>
      </c>
      <c r="O10" s="97">
        <v>5</v>
      </c>
      <c r="P10" s="97">
        <v>3</v>
      </c>
      <c r="Q10" s="97">
        <v>5</v>
      </c>
      <c r="R10" s="97"/>
      <c r="S10" s="97">
        <v>5</v>
      </c>
      <c r="T10" s="97">
        <v>5</v>
      </c>
      <c r="U10" s="97">
        <v>5</v>
      </c>
      <c r="V10" s="97">
        <v>5</v>
      </c>
      <c r="W10" s="97">
        <v>4</v>
      </c>
    </row>
    <row r="11" spans="1:23" ht="126" customHeight="1">
      <c r="A11" s="9" t="s">
        <v>112</v>
      </c>
      <c r="B11" s="11" t="s">
        <v>242</v>
      </c>
      <c r="C11" s="11" t="s">
        <v>300</v>
      </c>
      <c r="D11" s="11">
        <v>1</v>
      </c>
      <c r="E11" s="11">
        <v>1</v>
      </c>
      <c r="F11" s="11">
        <v>1</v>
      </c>
      <c r="G11" s="11">
        <v>1</v>
      </c>
      <c r="H11" s="11">
        <v>0</v>
      </c>
      <c r="I11" s="37">
        <v>1</v>
      </c>
      <c r="J11" s="97">
        <v>1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1</v>
      </c>
      <c r="T11" s="97">
        <v>1</v>
      </c>
      <c r="U11" s="97">
        <v>1</v>
      </c>
      <c r="V11" s="97">
        <v>0</v>
      </c>
      <c r="W11" s="97">
        <v>0</v>
      </c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5"/>
  <sheetViews>
    <sheetView zoomScale="70" zoomScaleNormal="70" zoomScalePageLayoutView="0" workbookViewId="0" topLeftCell="B13">
      <selection activeCell="S14" sqref="S14"/>
    </sheetView>
  </sheetViews>
  <sheetFormatPr defaultColWidth="9.140625" defaultRowHeight="12.75" customHeight="1"/>
  <cols>
    <col min="1" max="1" width="6.57421875" style="0" customWidth="1"/>
    <col min="2" max="2" width="63.57421875" style="0" customWidth="1"/>
    <col min="3" max="3" width="13.7109375" style="0" customWidth="1"/>
    <col min="6" max="6" width="15.421875" style="0" bestFit="1" customWidth="1"/>
    <col min="7" max="7" width="15.421875" style="0" customWidth="1"/>
    <col min="8" max="8" width="11.57421875" style="0" bestFit="1" customWidth="1"/>
  </cols>
  <sheetData>
    <row r="1" spans="1:9" ht="28.5" customHeight="1">
      <c r="A1" s="118" t="s">
        <v>113</v>
      </c>
      <c r="B1" s="119"/>
      <c r="C1" s="119"/>
      <c r="D1" s="119"/>
      <c r="E1" s="119"/>
      <c r="F1" s="119"/>
      <c r="G1" s="119"/>
      <c r="H1" s="119"/>
      <c r="I1" s="119"/>
    </row>
    <row r="2" spans="1:9" ht="22.5" customHeight="1">
      <c r="A2" s="121" t="s">
        <v>380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64.5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81" t="s">
        <v>333</v>
      </c>
      <c r="K4" s="81" t="s">
        <v>331</v>
      </c>
      <c r="L4" s="81" t="s">
        <v>341</v>
      </c>
      <c r="M4" s="81" t="s">
        <v>332</v>
      </c>
      <c r="N4" s="81" t="s">
        <v>334</v>
      </c>
      <c r="O4" s="81" t="s">
        <v>335</v>
      </c>
      <c r="P4" s="81" t="s">
        <v>336</v>
      </c>
      <c r="Q4" s="81" t="s">
        <v>342</v>
      </c>
      <c r="R4" s="81" t="s">
        <v>337</v>
      </c>
      <c r="S4" s="81" t="s">
        <v>343</v>
      </c>
      <c r="T4" s="81" t="s">
        <v>338</v>
      </c>
      <c r="U4" s="81" t="s">
        <v>339</v>
      </c>
      <c r="V4" s="81" t="s">
        <v>340</v>
      </c>
      <c r="W4" s="81" t="s">
        <v>344</v>
      </c>
    </row>
    <row r="5" spans="1:23" ht="129.75" customHeight="1">
      <c r="A5" s="12" t="s">
        <v>114</v>
      </c>
      <c r="B5" s="11" t="s">
        <v>250</v>
      </c>
      <c r="C5" s="11" t="s">
        <v>231</v>
      </c>
      <c r="D5" s="11">
        <v>0</v>
      </c>
      <c r="E5" s="11">
        <v>1</v>
      </c>
      <c r="F5" s="11">
        <v>1</v>
      </c>
      <c r="G5" s="11">
        <v>0</v>
      </c>
      <c r="H5" s="11">
        <v>0</v>
      </c>
      <c r="I5" s="37">
        <v>0</v>
      </c>
      <c r="J5" s="97">
        <v>0</v>
      </c>
      <c r="K5" s="97">
        <v>0</v>
      </c>
      <c r="L5" s="97">
        <v>1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  <c r="V5" s="97">
        <v>0</v>
      </c>
      <c r="W5" s="97">
        <v>0</v>
      </c>
    </row>
    <row r="6" spans="1:23" ht="102.75" customHeight="1">
      <c r="A6" s="12" t="s">
        <v>115</v>
      </c>
      <c r="B6" s="11" t="s">
        <v>249</v>
      </c>
      <c r="C6" s="11" t="s">
        <v>130</v>
      </c>
      <c r="D6" s="11">
        <v>0</v>
      </c>
      <c r="E6" s="11">
        <v>10</v>
      </c>
      <c r="F6" s="11">
        <v>10</v>
      </c>
      <c r="G6" s="11">
        <v>0</v>
      </c>
      <c r="H6" s="11">
        <v>0</v>
      </c>
      <c r="I6" s="37">
        <v>0</v>
      </c>
      <c r="J6" s="97">
        <v>0</v>
      </c>
      <c r="K6" s="97">
        <v>0</v>
      </c>
      <c r="L6" s="97">
        <v>10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7">
        <v>0</v>
      </c>
    </row>
    <row r="7" spans="1:23" ht="140.25" customHeight="1">
      <c r="A7" s="12" t="s">
        <v>116</v>
      </c>
      <c r="B7" s="83" t="s">
        <v>244</v>
      </c>
      <c r="C7" s="11" t="s">
        <v>251</v>
      </c>
      <c r="D7" s="11">
        <v>3</v>
      </c>
      <c r="E7" s="11">
        <v>2</v>
      </c>
      <c r="F7" s="11">
        <v>4</v>
      </c>
      <c r="G7" s="11">
        <v>0</v>
      </c>
      <c r="H7" s="11">
        <v>0</v>
      </c>
      <c r="I7" s="37">
        <v>1</v>
      </c>
      <c r="J7" s="97">
        <v>1</v>
      </c>
      <c r="K7" s="97">
        <v>0</v>
      </c>
      <c r="L7" s="97">
        <v>1</v>
      </c>
      <c r="M7" s="97">
        <v>1</v>
      </c>
      <c r="N7" s="97">
        <v>1</v>
      </c>
      <c r="O7" s="97">
        <v>0</v>
      </c>
      <c r="P7" s="97">
        <v>1</v>
      </c>
      <c r="Q7" s="97">
        <v>0</v>
      </c>
      <c r="R7" s="97">
        <v>1</v>
      </c>
      <c r="S7" s="97">
        <v>0</v>
      </c>
      <c r="T7" s="97">
        <v>0</v>
      </c>
      <c r="U7" s="97">
        <v>0</v>
      </c>
      <c r="V7" s="97">
        <v>0</v>
      </c>
      <c r="W7" s="97">
        <v>0</v>
      </c>
    </row>
    <row r="8" spans="1:23" ht="120.75" customHeight="1">
      <c r="A8" s="12" t="s">
        <v>117</v>
      </c>
      <c r="B8" s="83" t="s">
        <v>245</v>
      </c>
      <c r="C8" s="11" t="s">
        <v>252</v>
      </c>
      <c r="D8" s="11">
        <v>8</v>
      </c>
      <c r="E8" s="11">
        <v>3</v>
      </c>
      <c r="F8" s="11">
        <v>8</v>
      </c>
      <c r="G8" s="11">
        <v>0</v>
      </c>
      <c r="H8" s="11">
        <v>0</v>
      </c>
      <c r="I8" s="37">
        <v>0</v>
      </c>
      <c r="J8" s="97">
        <v>3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97">
        <v>0</v>
      </c>
    </row>
    <row r="9" spans="1:23" ht="111" customHeight="1">
      <c r="A9" s="12" t="s">
        <v>120</v>
      </c>
      <c r="B9" s="11" t="s">
        <v>118</v>
      </c>
      <c r="C9" s="11" t="s">
        <v>119</v>
      </c>
      <c r="D9" s="11">
        <v>0</v>
      </c>
      <c r="E9" s="11">
        <v>5</v>
      </c>
      <c r="F9" s="11">
        <v>15</v>
      </c>
      <c r="G9" s="11">
        <v>0</v>
      </c>
      <c r="H9" s="11">
        <v>10</v>
      </c>
      <c r="I9" s="37">
        <v>0</v>
      </c>
      <c r="J9" s="97">
        <v>5</v>
      </c>
      <c r="K9" s="97">
        <v>5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5</v>
      </c>
      <c r="U9" s="97">
        <v>0</v>
      </c>
      <c r="V9" s="97">
        <v>0</v>
      </c>
      <c r="W9" s="97">
        <v>0</v>
      </c>
    </row>
    <row r="10" spans="1:23" ht="123" customHeight="1">
      <c r="A10" s="12" t="s">
        <v>123</v>
      </c>
      <c r="B10" s="83" t="s">
        <v>121</v>
      </c>
      <c r="C10" s="11" t="s">
        <v>122</v>
      </c>
      <c r="D10" s="11">
        <v>3</v>
      </c>
      <c r="E10" s="11">
        <v>3</v>
      </c>
      <c r="F10" s="92">
        <v>5</v>
      </c>
      <c r="G10" s="92">
        <v>0</v>
      </c>
      <c r="H10" s="93">
        <v>5</v>
      </c>
      <c r="I10" s="37">
        <v>3</v>
      </c>
      <c r="J10" s="97">
        <v>3</v>
      </c>
      <c r="K10" s="97">
        <v>0</v>
      </c>
      <c r="L10" s="97">
        <v>3</v>
      </c>
      <c r="M10" s="97">
        <v>0</v>
      </c>
      <c r="N10" s="97">
        <v>0</v>
      </c>
      <c r="O10" s="97">
        <v>3</v>
      </c>
      <c r="P10" s="97">
        <v>0</v>
      </c>
      <c r="Q10" s="97">
        <v>0</v>
      </c>
      <c r="R10" s="97">
        <v>3</v>
      </c>
      <c r="S10" s="97">
        <v>0</v>
      </c>
      <c r="T10" s="97">
        <v>3</v>
      </c>
      <c r="U10" s="97">
        <v>3</v>
      </c>
      <c r="V10" s="97">
        <v>0</v>
      </c>
      <c r="W10" s="97">
        <v>0</v>
      </c>
    </row>
    <row r="11" spans="1:23" ht="72.75" customHeight="1">
      <c r="A11" s="12" t="s">
        <v>124</v>
      </c>
      <c r="B11" s="11" t="s">
        <v>246</v>
      </c>
      <c r="C11" s="11" t="s">
        <v>74</v>
      </c>
      <c r="D11" s="11">
        <v>3</v>
      </c>
      <c r="E11" s="11">
        <v>3</v>
      </c>
      <c r="F11" s="11">
        <v>3</v>
      </c>
      <c r="G11" s="11">
        <v>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</row>
    <row r="12" spans="1:23" ht="72.75" customHeight="1">
      <c r="A12" s="12" t="s">
        <v>125</v>
      </c>
      <c r="B12" s="11" t="s">
        <v>126</v>
      </c>
      <c r="C12" s="11" t="s">
        <v>74</v>
      </c>
      <c r="D12" s="11">
        <v>3</v>
      </c>
      <c r="E12" s="11">
        <v>3</v>
      </c>
      <c r="F12" s="11">
        <v>3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</row>
    <row r="13" spans="1:23" ht="92.25" customHeight="1">
      <c r="A13" s="12" t="s">
        <v>127</v>
      </c>
      <c r="B13" s="11" t="s">
        <v>128</v>
      </c>
      <c r="C13" s="11" t="s">
        <v>66</v>
      </c>
      <c r="D13" s="11">
        <v>0</v>
      </c>
      <c r="E13" s="11">
        <v>5</v>
      </c>
      <c r="F13" s="11">
        <v>5</v>
      </c>
      <c r="G13" s="11">
        <v>0</v>
      </c>
      <c r="H13" s="11">
        <v>5</v>
      </c>
      <c r="I13" s="37">
        <v>0</v>
      </c>
      <c r="J13" s="97">
        <v>0</v>
      </c>
      <c r="K13" s="97">
        <v>0</v>
      </c>
      <c r="L13" s="97">
        <v>5</v>
      </c>
      <c r="M13" s="97">
        <v>0</v>
      </c>
      <c r="N13" s="97">
        <v>5</v>
      </c>
      <c r="O13" s="97">
        <v>0</v>
      </c>
      <c r="P13" s="97">
        <v>2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</row>
    <row r="14" spans="1:23" ht="153" customHeight="1">
      <c r="A14" s="12" t="s">
        <v>129</v>
      </c>
      <c r="B14" s="11" t="s">
        <v>247</v>
      </c>
      <c r="C14" s="11" t="s">
        <v>248</v>
      </c>
      <c r="D14" s="11">
        <v>3</v>
      </c>
      <c r="E14" s="11">
        <v>3</v>
      </c>
      <c r="F14" s="11">
        <v>0</v>
      </c>
      <c r="G14" s="11">
        <v>2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"/>
  <sheetViews>
    <sheetView zoomScale="64" zoomScaleNormal="64" zoomScalePageLayoutView="0" workbookViewId="0" topLeftCell="C1">
      <selection activeCell="W8" sqref="W8"/>
    </sheetView>
  </sheetViews>
  <sheetFormatPr defaultColWidth="9.140625" defaultRowHeight="12.75" customHeight="1"/>
  <cols>
    <col min="1" max="1" width="4.28125" style="0" customWidth="1"/>
    <col min="2" max="2" width="50.28125" style="0" customWidth="1"/>
    <col min="3" max="3" width="13.7109375" style="0" customWidth="1"/>
  </cols>
  <sheetData>
    <row r="1" spans="1:9" ht="35.25" customHeight="1">
      <c r="A1" s="120" t="s">
        <v>131</v>
      </c>
      <c r="B1" s="119"/>
      <c r="C1" s="119"/>
      <c r="D1" s="119"/>
      <c r="E1" s="119"/>
      <c r="F1" s="119"/>
      <c r="G1" s="119"/>
      <c r="H1" s="119"/>
      <c r="I1" s="119"/>
    </row>
    <row r="2" spans="1:9" ht="15.75" customHeight="1">
      <c r="A2" s="121" t="s">
        <v>382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23" ht="63" customHeight="1">
      <c r="A4" s="8" t="s">
        <v>0</v>
      </c>
      <c r="B4" s="8" t="s">
        <v>1</v>
      </c>
      <c r="C4" s="8" t="s">
        <v>52</v>
      </c>
      <c r="D4" s="8" t="s">
        <v>3</v>
      </c>
      <c r="E4" s="8" t="s">
        <v>4</v>
      </c>
      <c r="F4" s="8" t="s">
        <v>5</v>
      </c>
      <c r="G4" s="8" t="s">
        <v>379</v>
      </c>
      <c r="H4" s="8" t="s">
        <v>6</v>
      </c>
      <c r="I4" s="8" t="s">
        <v>7</v>
      </c>
      <c r="J4" s="81" t="s">
        <v>333</v>
      </c>
      <c r="K4" s="81" t="s">
        <v>331</v>
      </c>
      <c r="L4" s="81" t="s">
        <v>341</v>
      </c>
      <c r="M4" s="81" t="s">
        <v>332</v>
      </c>
      <c r="N4" s="81" t="s">
        <v>334</v>
      </c>
      <c r="O4" s="81" t="s">
        <v>335</v>
      </c>
      <c r="P4" s="81" t="s">
        <v>336</v>
      </c>
      <c r="Q4" s="81" t="s">
        <v>342</v>
      </c>
      <c r="R4" s="81" t="s">
        <v>337</v>
      </c>
      <c r="S4" s="81" t="s">
        <v>343</v>
      </c>
      <c r="T4" s="81" t="s">
        <v>338</v>
      </c>
      <c r="U4" s="81" t="s">
        <v>339</v>
      </c>
      <c r="V4" s="81" t="s">
        <v>340</v>
      </c>
      <c r="W4" s="81" t="s">
        <v>344</v>
      </c>
    </row>
    <row r="5" spans="1:23" ht="41.25" customHeight="1">
      <c r="A5" s="9" t="s">
        <v>132</v>
      </c>
      <c r="B5" s="11" t="s">
        <v>272</v>
      </c>
      <c r="C5" s="9" t="s">
        <v>66</v>
      </c>
      <c r="D5" s="9">
        <v>5</v>
      </c>
      <c r="E5" s="9">
        <v>5</v>
      </c>
      <c r="F5" s="9">
        <v>4</v>
      </c>
      <c r="G5" s="9">
        <v>5</v>
      </c>
      <c r="H5" s="9">
        <v>3</v>
      </c>
      <c r="I5" s="35">
        <v>5</v>
      </c>
      <c r="J5" s="84">
        <v>4</v>
      </c>
      <c r="K5" s="84">
        <v>4</v>
      </c>
      <c r="L5" s="84">
        <v>5</v>
      </c>
      <c r="M5" s="84">
        <v>3</v>
      </c>
      <c r="N5" s="84">
        <v>5</v>
      </c>
      <c r="O5" s="84">
        <v>3</v>
      </c>
      <c r="P5" s="84">
        <v>4</v>
      </c>
      <c r="Q5" s="84">
        <v>5</v>
      </c>
      <c r="R5" s="84">
        <v>5</v>
      </c>
      <c r="S5" s="84">
        <v>5</v>
      </c>
      <c r="T5" s="84">
        <v>5</v>
      </c>
      <c r="U5" s="84">
        <v>5</v>
      </c>
      <c r="V5" s="84">
        <v>5</v>
      </c>
      <c r="W5" s="84">
        <v>5</v>
      </c>
    </row>
    <row r="6" spans="1:23" ht="15" customHeight="1">
      <c r="A6" s="9" t="s">
        <v>133</v>
      </c>
      <c r="B6" s="11" t="s">
        <v>134</v>
      </c>
      <c r="C6" s="9" t="s">
        <v>66</v>
      </c>
      <c r="D6" s="9">
        <v>5</v>
      </c>
      <c r="E6" s="9">
        <v>5</v>
      </c>
      <c r="F6" s="9">
        <v>5</v>
      </c>
      <c r="G6" s="9">
        <v>5</v>
      </c>
      <c r="H6" s="9">
        <v>5</v>
      </c>
      <c r="I6" s="35">
        <v>5</v>
      </c>
      <c r="J6" s="27">
        <v>5</v>
      </c>
      <c r="K6" s="27">
        <v>5</v>
      </c>
      <c r="L6" s="27">
        <v>5</v>
      </c>
      <c r="M6" s="27">
        <v>5</v>
      </c>
      <c r="N6" s="27">
        <v>5</v>
      </c>
      <c r="O6" s="27">
        <v>5</v>
      </c>
      <c r="P6" s="27">
        <v>5</v>
      </c>
      <c r="Q6" s="27">
        <v>5</v>
      </c>
      <c r="R6" s="27">
        <v>5</v>
      </c>
      <c r="S6" s="27">
        <v>5</v>
      </c>
      <c r="T6" s="27">
        <v>5</v>
      </c>
      <c r="U6" s="27">
        <v>5</v>
      </c>
      <c r="V6" s="27">
        <v>5</v>
      </c>
      <c r="W6" s="27">
        <v>5</v>
      </c>
    </row>
    <row r="7" spans="1:23" ht="15" customHeight="1">
      <c r="A7" s="9" t="s">
        <v>135</v>
      </c>
      <c r="B7" s="11" t="s">
        <v>136</v>
      </c>
      <c r="C7" s="9" t="s">
        <v>74</v>
      </c>
      <c r="D7" s="9">
        <v>3</v>
      </c>
      <c r="E7" s="9">
        <v>3</v>
      </c>
      <c r="F7" s="9">
        <v>3</v>
      </c>
      <c r="G7" s="9">
        <v>3</v>
      </c>
      <c r="H7" s="9">
        <v>3</v>
      </c>
      <c r="I7" s="35">
        <v>3</v>
      </c>
      <c r="J7" s="27">
        <v>3</v>
      </c>
      <c r="K7" s="27">
        <v>3</v>
      </c>
      <c r="L7" s="27">
        <v>3</v>
      </c>
      <c r="M7" s="27">
        <v>3</v>
      </c>
      <c r="N7" s="27">
        <v>3</v>
      </c>
      <c r="O7" s="27">
        <v>3</v>
      </c>
      <c r="P7" s="27">
        <v>3</v>
      </c>
      <c r="Q7" s="27">
        <v>3</v>
      </c>
      <c r="R7" s="27">
        <v>3</v>
      </c>
      <c r="S7" s="27">
        <v>3</v>
      </c>
      <c r="T7" s="27">
        <v>3</v>
      </c>
      <c r="U7" s="27">
        <v>3</v>
      </c>
      <c r="V7" s="27">
        <v>3</v>
      </c>
      <c r="W7" s="27">
        <v>3</v>
      </c>
    </row>
    <row r="8" spans="1:23" ht="75.75" customHeight="1">
      <c r="A8" s="9" t="s">
        <v>137</v>
      </c>
      <c r="B8" s="83" t="s">
        <v>138</v>
      </c>
      <c r="C8" s="11" t="s">
        <v>232</v>
      </c>
      <c r="D8" s="9">
        <v>100</v>
      </c>
      <c r="E8" s="9">
        <v>100</v>
      </c>
      <c r="F8" s="9">
        <v>100</v>
      </c>
      <c r="G8" s="9">
        <v>100</v>
      </c>
      <c r="H8" s="9">
        <v>100</v>
      </c>
      <c r="I8" s="35">
        <v>100</v>
      </c>
      <c r="J8" s="27">
        <v>100</v>
      </c>
      <c r="K8" s="27">
        <v>100</v>
      </c>
      <c r="L8" s="27">
        <v>100</v>
      </c>
      <c r="M8" s="27">
        <v>100</v>
      </c>
      <c r="N8" s="27">
        <v>100</v>
      </c>
      <c r="O8" s="27">
        <v>100</v>
      </c>
      <c r="P8" s="27">
        <v>100</v>
      </c>
      <c r="Q8" s="27">
        <v>100</v>
      </c>
      <c r="R8" s="27">
        <v>100</v>
      </c>
      <c r="S8" s="27">
        <v>100</v>
      </c>
      <c r="T8" s="27">
        <v>100</v>
      </c>
      <c r="U8" s="27">
        <v>100</v>
      </c>
      <c r="V8" s="27">
        <v>100</v>
      </c>
      <c r="W8" s="27">
        <v>100</v>
      </c>
    </row>
    <row r="9" spans="1:9" ht="12.75">
      <c r="A9" s="15"/>
      <c r="B9" s="15"/>
      <c r="C9" s="15"/>
      <c r="D9" s="15"/>
      <c r="E9" s="15"/>
      <c r="F9" s="15"/>
      <c r="G9" s="15"/>
      <c r="H9" s="15"/>
      <c r="I9" s="15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*</cp:lastModifiedBy>
  <cp:lastPrinted>2016-11-22T11:01:28Z</cp:lastPrinted>
  <dcterms:created xsi:type="dcterms:W3CDTF">2013-07-03T10:52:07Z</dcterms:created>
  <dcterms:modified xsi:type="dcterms:W3CDTF">2016-11-22T11:07:45Z</dcterms:modified>
  <cp:category/>
  <cp:version/>
  <cp:contentType/>
  <cp:contentStatus/>
</cp:coreProperties>
</file>