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75" windowWidth="12510" windowHeight="9195" tabRatio="804" activeTab="6"/>
  </bookViews>
  <sheets>
    <sheet name="Слепец Гурина" sheetId="1" r:id="rId1"/>
    <sheet name="Мамаева  Колушкина" sheetId="2" r:id="rId2"/>
    <sheet name="Колушкина Такмурзин Батталова" sheetId="3" r:id="rId3"/>
    <sheet name="БатталоваСабитова " sheetId="4" r:id="rId4"/>
    <sheet name="Кадышева" sheetId="5" r:id="rId5"/>
    <sheet name="Сводная" sheetId="6" r:id="rId6"/>
    <sheet name="Итоговая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<sst xmlns="http://schemas.openxmlformats.org/spreadsheetml/2006/main" count="492" uniqueCount="194">
  <si>
    <t>№ п/п</t>
  </si>
  <si>
    <t>Критерии</t>
  </si>
  <si>
    <t>Ед.измерения</t>
  </si>
  <si>
    <t>СОШ №1</t>
  </si>
  <si>
    <t>СОШ №3</t>
  </si>
  <si>
    <t>СОШ №4</t>
  </si>
  <si>
    <t>СОШ №7</t>
  </si>
  <si>
    <t>СОШ №117</t>
  </si>
  <si>
    <t>%</t>
  </si>
  <si>
    <t>ч.</t>
  </si>
  <si>
    <t>Количество учащихся, приходящихся на 1 компьютер, занятый в учебном процессе</t>
  </si>
  <si>
    <t>Доля педагогов, имеющих высшее педагогическое образование</t>
  </si>
  <si>
    <t>Доля педагогов, имеющих высшую категорию</t>
  </si>
  <si>
    <t>Доля педагогов, имеющих первую категорию</t>
  </si>
  <si>
    <t>Отсутствие официальных жалоб от участников образовательного процесса на деятельность учреждения (подтвержденных фактами при рассмотрении)</t>
  </si>
  <si>
    <t>Контроль за техническим состоянием зданий и систем жизнеобеспечения: нормативное обследование состояния несущих конструкций здания; контроль за техническим состоянием систем отопления, водоснабжения, канализаций, котельных; безаварийная работа инженерных систем.</t>
  </si>
  <si>
    <t>Отсутствие случаев взрослого травматизма</t>
  </si>
  <si>
    <t>Экономия энергоресурсов</t>
  </si>
  <si>
    <t>Мах. количество баллов</t>
  </si>
  <si>
    <t>Количество баллов набранных ОУ</t>
  </si>
  <si>
    <t>Итого:</t>
  </si>
  <si>
    <t>95-100% - 10 б.; 80-94% - 5 б.; 70-79% - 2 б.</t>
  </si>
  <si>
    <t>70-80% - 15 б.; 60-69 - 10 б.; 40-59% - 3 б.</t>
  </si>
  <si>
    <t>Наличие педагогов-победителей и призеров конкурсов профессионального мастерства: "Учитель года", "Самый классный- классный", "Мой лучший урок", "Современный урок".</t>
  </si>
  <si>
    <t>мун.уровень - 3б.; рег.уровень - 5 б. (за 1 человека)</t>
  </si>
  <si>
    <t>Сохранность и рациональное использование учебного фонда в ОО (обоснованность выбора учебников, осуществление контроля за сохранностью учебной литературы).</t>
  </si>
  <si>
    <t>соответствие - 3 б.; не соответствие -0 б.</t>
  </si>
  <si>
    <t>Мах. кол-во баллов</t>
  </si>
  <si>
    <t>Организация питания в ОО: доля учащихся, получающих организованное горячее питание</t>
  </si>
  <si>
    <t>Соблюдение условий охраны труда и техники безопасности: отсутствие случаев детского травматизма в ОО</t>
  </si>
  <si>
    <t>Отсутствие учащихся , поставленных на учет ПДН МО МВД РФ "Сорочинский"</t>
  </si>
  <si>
    <t>1б.</t>
  </si>
  <si>
    <t>Количество баллов набранных ОО</t>
  </si>
  <si>
    <t>Баклановская СОШ</t>
  </si>
  <si>
    <t>Бурдыгинская СОШ</t>
  </si>
  <si>
    <t>2-Михайловская СОШ</t>
  </si>
  <si>
    <t>Гамалеевская СОШ №1</t>
  </si>
  <si>
    <t>Гамалеевская СОШ №2</t>
  </si>
  <si>
    <t>Николаевская СОШ</t>
  </si>
  <si>
    <t>Родинская СОШ</t>
  </si>
  <si>
    <t>Толкаевская СОШ</t>
  </si>
  <si>
    <t>Троицкая СОШ</t>
  </si>
  <si>
    <t>Уранская СОШ</t>
  </si>
  <si>
    <t>Войковская  СОШ</t>
  </si>
  <si>
    <t>Матвеевская ООШ</t>
  </si>
  <si>
    <t>Романовская ООШ</t>
  </si>
  <si>
    <t>Федоровская ООШ</t>
  </si>
  <si>
    <t>Отсутствие учащихся, поставленных на учет в комиссию по делам несовершеннолетних</t>
  </si>
  <si>
    <t>СОШ №5</t>
  </si>
  <si>
    <t>ИТОГО</t>
  </si>
  <si>
    <t>Своевременное выявление семей социального риска и эффективное взаимодействие со службами системы профилактики</t>
  </si>
  <si>
    <t>соответствие - 5 б.; не соответствие -0 б.</t>
  </si>
  <si>
    <t>I. Успешность образовательной деятельности  (качество образования)</t>
  </si>
  <si>
    <t xml:space="preserve">Показатели расчёов </t>
  </si>
  <si>
    <t xml:space="preserve">Максимальный балл </t>
  </si>
  <si>
    <t>1-5 место-10 баллов 6-10 место-5 баллов  ниже 10 места-0 баллов</t>
  </si>
  <si>
    <t xml:space="preserve">место </t>
  </si>
  <si>
    <t xml:space="preserve">  1.1   </t>
  </si>
  <si>
    <t xml:space="preserve">  1.2 </t>
  </si>
  <si>
    <t>Показатель в рейтинге по итогам сдачи ГИА  в 9 классах</t>
  </si>
  <si>
    <t xml:space="preserve">  1.3 </t>
  </si>
  <si>
    <t>Показатель в рейтинге по итогам сдачи ЕГЭ   в 11 классах</t>
  </si>
  <si>
    <t xml:space="preserve">  1.4</t>
  </si>
  <si>
    <t>Объективность оценивания обучающихся ( сравнение школьных показателей с результатами независимой оценки знаний)</t>
  </si>
  <si>
    <t xml:space="preserve">  1.5</t>
  </si>
  <si>
    <t>Доля выпускников 9 классов получивших аттестаты</t>
  </si>
  <si>
    <t>100%-5 баллов, ниже-0 баллов</t>
  </si>
  <si>
    <t xml:space="preserve">  1.6</t>
  </si>
  <si>
    <t>Доля выпускников 11 классов получивших аттестаты</t>
  </si>
  <si>
    <t xml:space="preserve">  1.7</t>
  </si>
  <si>
    <t>Средний показатель успеваемости по итогам освоения программ начального общего образования (итоги диагностических работ министерства  образования,  Управления образования)</t>
  </si>
  <si>
    <t xml:space="preserve">  1.8</t>
  </si>
  <si>
    <t>Средний показатель качества по школе по итогам  освоения программ начального общего образования (итоги диагностических работ министерства образования, Управления образования)</t>
  </si>
  <si>
    <t xml:space="preserve">  1.9</t>
  </si>
  <si>
    <t>Средний показатель успеваемости по итогам освоения программ основного общего образования (итоги диагностических работ министерства образования, Управления образования)</t>
  </si>
  <si>
    <t xml:space="preserve">  1.10</t>
  </si>
  <si>
    <t>Средний показатель качества по школе по итогам  освоения программ основного  общего образования (итоги диагностических работ министерства образования, Управления образования)</t>
  </si>
  <si>
    <t xml:space="preserve">  1.11</t>
  </si>
  <si>
    <t>Средний показатель успеваемости по итогам освоения программ среднего общего образования (итоги диагностических работ министерства образования, Управления образования)</t>
  </si>
  <si>
    <t xml:space="preserve">  1.12</t>
  </si>
  <si>
    <t>Средний показатель качества по школе по итогам  освоения программ среднего   общего образования (итоги диагностических работ министерства образования, Управления образования)</t>
  </si>
  <si>
    <t xml:space="preserve">  1.13</t>
  </si>
  <si>
    <t xml:space="preserve">Доля  победителей и призеров от участников регионального этапа олимпиады школьников </t>
  </si>
  <si>
    <t xml:space="preserve">100 %-10 баллов, ниже-0 баллов </t>
  </si>
  <si>
    <t xml:space="preserve">  1.14</t>
  </si>
  <si>
    <t xml:space="preserve">Доля  победителей  от участников муниципального этапа олимпиады школьников </t>
  </si>
  <si>
    <t>100 %-10 баллов, ниже-0 баллов</t>
  </si>
  <si>
    <t xml:space="preserve">  1.15</t>
  </si>
  <si>
    <t>Доля победителей  и призеров от участников муниципальной научно-практической конференции школьников</t>
  </si>
  <si>
    <t xml:space="preserve">  1.16</t>
  </si>
  <si>
    <t xml:space="preserve">Наличие педагогов, работающих в муниципальных очно-заочных школах </t>
  </si>
  <si>
    <t>1 б.за каждого педагога</t>
  </si>
  <si>
    <t>б</t>
  </si>
  <si>
    <t>Итого</t>
  </si>
  <si>
    <t xml:space="preserve">Показатели расчётов </t>
  </si>
  <si>
    <t>Макс.балл</t>
  </si>
  <si>
    <t>II. Условия организации образовательного процесса, кадровая политика</t>
  </si>
  <si>
    <t xml:space="preserve">  2.1</t>
  </si>
  <si>
    <t>меньше среднего по региону - 3 б.; меньше среднего по округу - 1 б.</t>
  </si>
  <si>
    <t xml:space="preserve">  2.2</t>
  </si>
  <si>
    <t>Использование в работе ОУ разделов сайта: информативность(новости), учителю, ученику, родителям, управление школой, предметные странички, персональные странички, странички классов, фотоальбом, наличие интерактивности, оригинальность дизайна, публичный доклад, виртуальная переговорная площадка</t>
  </si>
  <si>
    <t xml:space="preserve">  2.3</t>
  </si>
  <si>
    <t xml:space="preserve">  2.4</t>
  </si>
  <si>
    <t>3б</t>
  </si>
  <si>
    <t>на уровне среднерегионального показателя - 3 б.</t>
  </si>
  <si>
    <t>на уровне среднерегионального показателя - 3б.</t>
  </si>
  <si>
    <t> б</t>
  </si>
  <si>
    <t>Наличие педагогов, являющихся руководителями муниципальных методических объединений</t>
  </si>
  <si>
    <t>1 б. за каждого педагога- руководителя ММО</t>
  </si>
  <si>
    <t xml:space="preserve">Итого </t>
  </si>
  <si>
    <t xml:space="preserve">  2.5</t>
  </si>
  <si>
    <t xml:space="preserve">  2.6</t>
  </si>
  <si>
    <t xml:space="preserve">  2.7</t>
  </si>
  <si>
    <t xml:space="preserve">  2.8</t>
  </si>
  <si>
    <t xml:space="preserve">  2.9</t>
  </si>
  <si>
    <t xml:space="preserve">  2.10</t>
  </si>
  <si>
    <t xml:space="preserve">  2.11</t>
  </si>
  <si>
    <t xml:space="preserve">  2.12</t>
  </si>
  <si>
    <t xml:space="preserve">3 б </t>
  </si>
  <si>
    <t>3 б. минус 1 балл за каждый случай</t>
  </si>
  <si>
    <t> %</t>
  </si>
  <si>
    <t>100% охват-3б.</t>
  </si>
  <si>
    <t xml:space="preserve">  3.1 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</si>
  <si>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</si>
  <si>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</si>
  <si>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</si>
  <si>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</si>
  <si>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</si>
  <si>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>III. Создание условий для осуществления образовательного процесса</t>
  </si>
  <si>
    <t xml:space="preserve">  4.1 </t>
  </si>
  <si>
    <t xml:space="preserve">  4.2</t>
  </si>
  <si>
    <t xml:space="preserve">  4.3</t>
  </si>
  <si>
    <t xml:space="preserve">  4.4</t>
  </si>
  <si>
    <t xml:space="preserve">  4.5</t>
  </si>
  <si>
    <t xml:space="preserve">  4.6</t>
  </si>
  <si>
    <t xml:space="preserve">Охват подростков, состоящих на различных видах профилактического учета во внеурочное время </t>
  </si>
  <si>
    <t>100%- 10б,  менее 100% -0 б</t>
  </si>
  <si>
    <t>Проведение обследования жилищно-бытовых условий детей, оставшихся без попечения родителей в установленные сроки.</t>
  </si>
  <si>
    <t>б.</t>
  </si>
  <si>
    <t>Сохранение контингента обучающихся в ОО: отсутствие не посещающих ОУ без уважительных причин</t>
  </si>
  <si>
    <t xml:space="preserve">  5.1 </t>
  </si>
  <si>
    <t xml:space="preserve">участие образовательных учреждений в мероприятиях по трем  направлениям </t>
  </si>
  <si>
    <t>Результативность участия общеобразовательной организации в конкурсах патриотической направленности*</t>
  </si>
  <si>
    <t xml:space="preserve">                                        : муниципальный уровень 1 м - 3б, 2м - 2б, 3м - 1б. Региональный уровень 1м - 6б, 2м - 5б, 3м - 4б. Всероссийский уровень - 1м. - 9б, 2м - 8б, 3м - 7б. Зональный уровень приравнивается к областному. Международный уровень приравнивается к Всероссийскому. </t>
  </si>
  <si>
    <t>Результативность участия общеобразовательной организации в соревнованиях и конкурсах спортивной направленности (в командном первенстве)**</t>
  </si>
  <si>
    <t>Результативность участия общеобразовательной организации в мероприятиях интеллектуальной и духовно-нравственной направленности***</t>
  </si>
  <si>
    <t xml:space="preserve">  5.1.1</t>
  </si>
  <si>
    <t xml:space="preserve">  5.1.2</t>
  </si>
  <si>
    <t xml:space="preserve">  5.1.3</t>
  </si>
  <si>
    <t>1-5 место-20 баллов 6-10 место-10 баллов  ниже 10 места-0 баллов</t>
  </si>
  <si>
    <t>1-5 место-30 баллов 6-10 место-15 баллов  ниже 10 места-0 баллов</t>
  </si>
  <si>
    <t>Обеспеченность и соответствие педагогических  кадров  требованиям  квалификационных характеристик работников образования</t>
  </si>
  <si>
    <t>Участие  в мероприятиях патриотической, спортивной, интеллектуальной и духовно-нравственной направленности реализуемой воспитательной компоненты</t>
  </si>
  <si>
    <t>Успешность образовательной деятельности</t>
  </si>
  <si>
    <t>Условия организации образовательного процесса, кадровая политика</t>
  </si>
  <si>
    <t>Создание условий для осуществления образовательного процесса</t>
  </si>
  <si>
    <t>Занятость, охват, обеспечение охраны прав детей</t>
  </si>
  <si>
    <t>Реализация воспитательной компоненты</t>
  </si>
  <si>
    <t>5. Реализация воспитательной компоненты</t>
  </si>
  <si>
    <t>Достижение показателей (уровня) средней заработной платы педагогических работников учреждений</t>
  </si>
  <si>
    <t>Соотвествие - 10  балов.                      Не соответствие - 0 балов</t>
  </si>
  <si>
    <t xml:space="preserve">Показатель в рейтинге по итогам ВПР в 4 классах </t>
  </si>
  <si>
    <t xml:space="preserve">  1.17</t>
  </si>
  <si>
    <t>Доля воспитанников,фактически посещающих образовательные организации</t>
  </si>
  <si>
    <t>Соответствие- 30 баллов, несоответствие -0 б)</t>
  </si>
  <si>
    <t>85% и выше</t>
  </si>
  <si>
    <t>Участие ОУ:                                           -в конкурсном движении;                                     - проектной деятельности на получение грантов</t>
  </si>
  <si>
    <t>Результативное участие ОУ в конкурсном движении, проектной деятельности на получение грантов</t>
  </si>
  <si>
    <t>Наличие педагогов принявших участие в конкурсах проффесионального мастерства: "Учитель года", "Самый классный- классный", "Мой лучший урок", "Современный урок".</t>
  </si>
  <si>
    <t>2.13</t>
  </si>
  <si>
    <t>2.14</t>
  </si>
  <si>
    <t>Отсутствие просроченной кредиторской задолженности у образовательного учреждения</t>
  </si>
  <si>
    <t>2.15</t>
  </si>
  <si>
    <t>2.16</t>
  </si>
  <si>
    <t>Своевременное поступление родительской платы за присмотр и уход за детьми, осваивающими образовательные программы дошкольного образования, и платы с родителей за питание обучающихся в общеобразовательных учреждениях</t>
  </si>
  <si>
    <t>по 1 соответствует 100%-1 б.</t>
  </si>
  <si>
    <t>5 б.                            5 б.</t>
  </si>
  <si>
    <t>20 б                       30 б.</t>
  </si>
  <si>
    <t>Отсутствие задолженности 10- баллов. Наличие задолженности 0-баллов</t>
  </si>
  <si>
    <t>20 б.</t>
  </si>
  <si>
    <t>80 б.</t>
  </si>
  <si>
    <t>За каждый филиал и адрес деятельности по 5 б.</t>
  </si>
  <si>
    <t>10 б. при 100% посещаемости</t>
  </si>
  <si>
    <t>Наличие объектов осуществления образовательной деятельности (филиалы и адреса образовательной деятельности)</t>
  </si>
  <si>
    <t>1. Успешность образовательной деятельности (качество образования) (эксперты: Слепец М.В., Гурина Е.П.)</t>
  </si>
  <si>
    <t>2. Условия организации образовательного процесса, кадровая политика (эксперт: Мамаева Е.В., Воропаева А.Д.)</t>
  </si>
  <si>
    <t>5. Реализация воспитательной компоненты (эксперты: Кадышева О.И.)</t>
  </si>
  <si>
    <t>Участие ОУ:                                                   -в конкурсном движении;                                     - проектной деятельности на получение грантов</t>
  </si>
  <si>
    <t>4.  Занятость, охват, обеспечение охраны прав детей</t>
  </si>
  <si>
    <t>3 б. минус 1 б. за каждую жалобу</t>
  </si>
  <si>
    <t>3. Создание условий для осуществления образовательного процесса (эксперты: Колушкина Ю., Худяков С.Д.,Малышева Н.П.)</t>
  </si>
  <si>
    <t>4. Занятость, охват, обеспечение охраны прав детей (эксперты: Батталова Р.Н.Сабитова Л.В..)</t>
  </si>
  <si>
    <t>Итоговая таблица по состоянию качества образования и образовательных услуг в ОО Сорочинского городского округа за  1 четверть 2021-2022 у.г.</t>
  </si>
  <si>
    <t>Сводная таблица по состоянию качества образования и образовательных услуг в Управлении образования Сорочинского городского округа  за 1 четверть 2021-2022 учебный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</si>
</sst>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-mmm;@"/>
    <numFmt numFmtId="173" formatCode="mmm\-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1"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49" fillId="0" borderId="19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vertical="top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wrapText="1"/>
    </xf>
    <xf numFmtId="0" fontId="6" fillId="32" borderId="15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49" fillId="13" borderId="0" xfId="0" applyFont="1" applyFill="1" applyAlignment="1">
      <alignment wrapText="1"/>
    </xf>
    <xf numFmtId="0" fontId="6" fillId="13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" fontId="49" fillId="0" borderId="16" xfId="0" applyNumberFormat="1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7" xfId="0" applyFont="1" applyBorder="1" applyAlignment="1">
      <alignment horizontal="center" vertical="top" wrapText="1"/>
    </xf>
    <xf numFmtId="16" fontId="49" fillId="0" borderId="19" xfId="0" applyNumberFormat="1" applyFont="1" applyBorder="1" applyAlignment="1">
      <alignment vertical="top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0" fillId="13" borderId="0" xfId="0" applyFill="1" applyAlignment="1">
      <alignment wrapText="1"/>
    </xf>
    <xf numFmtId="16" fontId="49" fillId="0" borderId="11" xfId="0" applyNumberFormat="1" applyFont="1" applyBorder="1" applyAlignment="1">
      <alignment vertical="top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9" fillId="0" borderId="0" xfId="0" applyFont="1" applyAlignment="1">
      <alignment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11" xfId="0" applyFont="1" applyBorder="1" applyAlignment="1">
      <alignment wrapText="1"/>
    </xf>
    <xf numFmtId="0" fontId="49" fillId="0" borderId="0" xfId="0" applyFont="1" applyAlignment="1">
      <alignment wrapText="1"/>
    </xf>
    <xf numFmtId="0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6" fillId="32" borderId="11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9" fillId="0" borderId="0" xfId="0" applyFont="1" applyFill="1" applyAlignment="1">
      <alignment wrapText="1"/>
    </xf>
    <xf numFmtId="0" fontId="49" fillId="0" borderId="29" xfId="0" applyFont="1" applyFill="1" applyBorder="1" applyAlignment="1">
      <alignment wrapText="1"/>
    </xf>
    <xf numFmtId="0" fontId="51" fillId="36" borderId="11" xfId="0" applyFont="1" applyFill="1" applyBorder="1" applyAlignment="1">
      <alignment horizontal="center" wrapText="1"/>
    </xf>
    <xf numFmtId="0" fontId="51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0" fontId="49" fillId="0" borderId="30" xfId="0" applyFont="1" applyBorder="1" applyAlignment="1">
      <alignment/>
    </xf>
    <xf numFmtId="1" fontId="52" fillId="0" borderId="30" xfId="0" applyNumberFormat="1" applyFont="1" applyBorder="1" applyAlignment="1">
      <alignment/>
    </xf>
    <xf numFmtId="0" fontId="4" fillId="32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32" borderId="11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0" fillId="0" borderId="27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8" fillId="0" borderId="37" xfId="0" applyFont="1" applyBorder="1" applyAlignment="1">
      <alignment horizontal="right"/>
    </xf>
    <xf numFmtId="0" fontId="49" fillId="0" borderId="38" xfId="0" applyFont="1" applyBorder="1" applyAlignment="1">
      <alignment wrapText="1"/>
    </xf>
    <xf numFmtId="0" fontId="49" fillId="0" borderId="39" xfId="0" applyFont="1" applyBorder="1" applyAlignment="1">
      <alignment wrapText="1"/>
    </xf>
    <xf numFmtId="0" fontId="8" fillId="0" borderId="40" xfId="0" applyFont="1" applyBorder="1" applyAlignment="1">
      <alignment horizontal="right"/>
    </xf>
    <xf numFmtId="0" fontId="49" fillId="0" borderId="41" xfId="0" applyFont="1" applyBorder="1" applyAlignment="1">
      <alignment wrapText="1"/>
    </xf>
    <xf numFmtId="0" fontId="49" fillId="0" borderId="42" xfId="0" applyFont="1" applyBorder="1" applyAlignment="1">
      <alignment wrapText="1"/>
    </xf>
    <xf numFmtId="0" fontId="8" fillId="0" borderId="43" xfId="0" applyFont="1" applyBorder="1" applyAlignment="1">
      <alignment horizontal="right"/>
    </xf>
    <xf numFmtId="0" fontId="49" fillId="0" borderId="0" xfId="0" applyFont="1" applyBorder="1" applyAlignment="1">
      <alignment wrapText="1"/>
    </xf>
    <xf numFmtId="0" fontId="49" fillId="0" borderId="44" xfId="0" applyFont="1" applyBorder="1" applyAlignment="1">
      <alignment wrapText="1"/>
    </xf>
    <xf numFmtId="0" fontId="6" fillId="4" borderId="43" xfId="0" applyFont="1" applyFill="1" applyBorder="1" applyAlignment="1">
      <alignment horizontal="center" vertical="center"/>
    </xf>
    <xf numFmtId="0" fontId="49" fillId="0" borderId="0" xfId="0" applyFont="1" applyAlignment="1">
      <alignment wrapText="1"/>
    </xf>
    <xf numFmtId="0" fontId="49" fillId="0" borderId="21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49" fillId="0" borderId="31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6" fillId="4" borderId="25" xfId="0" applyFont="1" applyFill="1" applyBorder="1" applyAlignment="1">
      <alignment horizontal="center" vertical="center"/>
    </xf>
    <xf numFmtId="0" fontId="49" fillId="0" borderId="35" xfId="0" applyFont="1" applyBorder="1" applyAlignment="1">
      <alignment wrapText="1"/>
    </xf>
    <xf numFmtId="0" fontId="49" fillId="0" borderId="26" xfId="0" applyFont="1" applyBorder="1" applyAlignment="1">
      <alignment wrapText="1"/>
    </xf>
    <xf numFmtId="0" fontId="6" fillId="13" borderId="43" xfId="0" applyFont="1" applyFill="1" applyBorder="1" applyAlignment="1">
      <alignment horizontal="center" vertical="center" wrapText="1"/>
    </xf>
    <xf numFmtId="0" fontId="49" fillId="13" borderId="0" xfId="0" applyFont="1" applyFill="1" applyBorder="1" applyAlignment="1">
      <alignment wrapText="1"/>
    </xf>
    <xf numFmtId="0" fontId="49" fillId="13" borderId="0" xfId="0" applyFont="1" applyFill="1" applyAlignment="1">
      <alignment wrapText="1"/>
    </xf>
    <xf numFmtId="0" fontId="6" fillId="13" borderId="14" xfId="0" applyFont="1" applyFill="1" applyBorder="1" applyAlignment="1">
      <alignment horizontal="center" vertical="center" wrapText="1"/>
    </xf>
    <xf numFmtId="0" fontId="49" fillId="13" borderId="4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4" fillId="13" borderId="40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0" fillId="13" borderId="33" xfId="0" applyFill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zoomScale="57" zoomScaleNormal="57" zoomScalePageLayoutView="0" workbookViewId="0" topLeftCell="A1">
      <pane ySplit="5" topLeftCell="A6" activePane="bottomLeft" state="frozen"/>
      <selection pane="topLeft" activeCell="A1" sqref="A1"/>
      <selection pane="bottomLeft" activeCell="AB9" sqref="AB9"/>
    </sheetView>
  </sheetViews>
  <sheetFormatPr defaultColWidth="9.140625" defaultRowHeight="12.75"/>
  <cols>
    <col min="1" max="1" width="7.00390625" style="5" customWidth="1"/>
    <col min="2" max="2" width="46.57421875" style="5" customWidth="1"/>
    <col min="3" max="3" width="9.140625" style="5" customWidth="1"/>
    <col min="4" max="4" width="16.7109375" style="5" customWidth="1"/>
    <col min="5" max="16384" width="9.140625" style="5" customWidth="1"/>
  </cols>
  <sheetData>
    <row r="2" spans="1:11" ht="12.75" customHeight="1">
      <c r="A2" s="109" t="s">
        <v>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8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25" ht="63">
      <c r="A5" s="44" t="s">
        <v>0</v>
      </c>
      <c r="B5" s="44" t="s">
        <v>1</v>
      </c>
      <c r="C5" s="44" t="s">
        <v>2</v>
      </c>
      <c r="D5" s="45" t="s">
        <v>53</v>
      </c>
      <c r="E5" s="44" t="s">
        <v>54</v>
      </c>
      <c r="F5" s="44" t="s">
        <v>3</v>
      </c>
      <c r="G5" s="44" t="s">
        <v>4</v>
      </c>
      <c r="H5" s="44" t="s">
        <v>5</v>
      </c>
      <c r="I5" s="44" t="s">
        <v>48</v>
      </c>
      <c r="J5" s="44" t="s">
        <v>6</v>
      </c>
      <c r="K5" s="46" t="s">
        <v>7</v>
      </c>
      <c r="L5" s="47" t="s">
        <v>35</v>
      </c>
      <c r="M5" s="47" t="s">
        <v>33</v>
      </c>
      <c r="N5" s="47" t="s">
        <v>43</v>
      </c>
      <c r="O5" s="47" t="s">
        <v>34</v>
      </c>
      <c r="P5" s="47" t="s">
        <v>36</v>
      </c>
      <c r="Q5" s="47" t="s">
        <v>37</v>
      </c>
      <c r="R5" s="47" t="s">
        <v>38</v>
      </c>
      <c r="S5" s="47" t="s">
        <v>44</v>
      </c>
      <c r="T5" s="47" t="s">
        <v>39</v>
      </c>
      <c r="U5" s="47" t="s">
        <v>45</v>
      </c>
      <c r="V5" s="47" t="s">
        <v>40</v>
      </c>
      <c r="W5" s="47" t="s">
        <v>41</v>
      </c>
      <c r="X5" s="47" t="s">
        <v>42</v>
      </c>
      <c r="Y5" s="47" t="s">
        <v>46</v>
      </c>
    </row>
    <row r="6" spans="1:25" ht="83.25" customHeight="1">
      <c r="A6" s="7" t="s">
        <v>57</v>
      </c>
      <c r="B6" s="8" t="s">
        <v>161</v>
      </c>
      <c r="C6" s="9" t="s">
        <v>56</v>
      </c>
      <c r="D6" s="31" t="s">
        <v>55</v>
      </c>
      <c r="E6" s="10">
        <v>10</v>
      </c>
      <c r="F6" s="11">
        <v>19</v>
      </c>
      <c r="G6" s="11">
        <v>10</v>
      </c>
      <c r="H6" s="11">
        <v>3</v>
      </c>
      <c r="I6" s="11">
        <v>8</v>
      </c>
      <c r="J6" s="11">
        <v>12</v>
      </c>
      <c r="K6" s="11">
        <v>9</v>
      </c>
      <c r="L6" s="11">
        <v>11</v>
      </c>
      <c r="M6" s="11">
        <v>4</v>
      </c>
      <c r="N6" s="11">
        <v>15</v>
      </c>
      <c r="O6" s="11">
        <v>7</v>
      </c>
      <c r="P6" s="11">
        <v>5</v>
      </c>
      <c r="Q6" s="11">
        <v>20</v>
      </c>
      <c r="R6" s="11">
        <v>16</v>
      </c>
      <c r="S6" s="11">
        <v>2</v>
      </c>
      <c r="T6" s="11">
        <v>1</v>
      </c>
      <c r="U6" s="11">
        <v>13</v>
      </c>
      <c r="V6" s="11">
        <v>17</v>
      </c>
      <c r="W6" s="11">
        <v>18</v>
      </c>
      <c r="X6" s="11">
        <v>14</v>
      </c>
      <c r="Y6" s="11">
        <v>6</v>
      </c>
    </row>
    <row r="7" spans="1:25" ht="96.75" customHeight="1">
      <c r="A7" s="12" t="s">
        <v>58</v>
      </c>
      <c r="B7" s="8" t="s">
        <v>59</v>
      </c>
      <c r="C7" s="9" t="s">
        <v>56</v>
      </c>
      <c r="D7" s="31" t="s">
        <v>149</v>
      </c>
      <c r="E7" s="10">
        <v>20</v>
      </c>
      <c r="F7" s="11">
        <v>7</v>
      </c>
      <c r="G7" s="11">
        <v>8</v>
      </c>
      <c r="H7" s="11">
        <v>6</v>
      </c>
      <c r="I7" s="11">
        <v>2</v>
      </c>
      <c r="J7" s="11">
        <v>9</v>
      </c>
      <c r="K7" s="11">
        <v>10</v>
      </c>
      <c r="L7" s="11">
        <v>18</v>
      </c>
      <c r="M7" s="11">
        <v>16</v>
      </c>
      <c r="N7" s="11">
        <v>11</v>
      </c>
      <c r="O7" s="11">
        <v>1</v>
      </c>
      <c r="P7" s="11">
        <v>20</v>
      </c>
      <c r="Q7" s="11">
        <v>12</v>
      </c>
      <c r="R7" s="11">
        <v>4</v>
      </c>
      <c r="S7" s="11">
        <v>3</v>
      </c>
      <c r="T7" s="11">
        <v>15</v>
      </c>
      <c r="U7" s="11">
        <v>19</v>
      </c>
      <c r="V7" s="11">
        <v>13</v>
      </c>
      <c r="W7" s="11">
        <v>17</v>
      </c>
      <c r="X7" s="11">
        <v>14</v>
      </c>
      <c r="Y7" s="11">
        <v>5</v>
      </c>
    </row>
    <row r="8" spans="1:25" ht="79.5" customHeight="1">
      <c r="A8" s="13" t="s">
        <v>60</v>
      </c>
      <c r="B8" s="8" t="s">
        <v>61</v>
      </c>
      <c r="C8" s="9" t="s">
        <v>56</v>
      </c>
      <c r="D8" s="6" t="s">
        <v>150</v>
      </c>
      <c r="E8" s="14">
        <v>15</v>
      </c>
      <c r="F8" s="11">
        <v>8</v>
      </c>
      <c r="G8" s="11">
        <v>2</v>
      </c>
      <c r="H8" s="11">
        <v>4</v>
      </c>
      <c r="I8" s="11">
        <v>6</v>
      </c>
      <c r="J8" s="11">
        <v>9</v>
      </c>
      <c r="K8" s="11">
        <v>5</v>
      </c>
      <c r="L8" s="11">
        <v>3</v>
      </c>
      <c r="M8" s="11">
        <v>0</v>
      </c>
      <c r="N8" s="11">
        <v>11</v>
      </c>
      <c r="O8" s="11">
        <v>0</v>
      </c>
      <c r="P8" s="11">
        <v>12</v>
      </c>
      <c r="Q8" s="11">
        <v>7</v>
      </c>
      <c r="R8" s="11">
        <v>13</v>
      </c>
      <c r="S8" s="11">
        <v>0</v>
      </c>
      <c r="T8" s="11">
        <v>10</v>
      </c>
      <c r="U8" s="11">
        <v>0</v>
      </c>
      <c r="V8" s="11">
        <v>1</v>
      </c>
      <c r="W8" s="11">
        <v>14</v>
      </c>
      <c r="X8" s="11">
        <v>0</v>
      </c>
      <c r="Y8" s="11">
        <v>0</v>
      </c>
    </row>
    <row r="9" spans="1:25" ht="81.75" customHeight="1">
      <c r="A9" s="13" t="s">
        <v>62</v>
      </c>
      <c r="B9" s="8" t="s">
        <v>63</v>
      </c>
      <c r="C9" s="14" t="s">
        <v>8</v>
      </c>
      <c r="D9" s="5" t="s">
        <v>164</v>
      </c>
      <c r="E9" s="14">
        <v>30</v>
      </c>
      <c r="F9" s="11">
        <v>30</v>
      </c>
      <c r="G9" s="11">
        <v>30</v>
      </c>
      <c r="H9" s="11">
        <v>0</v>
      </c>
      <c r="I9" s="11">
        <v>0</v>
      </c>
      <c r="J9" s="11">
        <v>0</v>
      </c>
      <c r="K9" s="11">
        <v>0</v>
      </c>
      <c r="L9" s="11">
        <v>30</v>
      </c>
      <c r="M9" s="11">
        <v>30</v>
      </c>
      <c r="N9" s="11">
        <v>30</v>
      </c>
      <c r="O9" s="11">
        <v>30</v>
      </c>
      <c r="P9" s="11">
        <v>30</v>
      </c>
      <c r="Q9" s="11">
        <v>30</v>
      </c>
      <c r="R9" s="11">
        <v>0</v>
      </c>
      <c r="S9" s="11">
        <v>30</v>
      </c>
      <c r="T9" s="11">
        <v>30</v>
      </c>
      <c r="U9" s="11">
        <v>30</v>
      </c>
      <c r="V9" s="11">
        <v>30</v>
      </c>
      <c r="W9" s="11">
        <v>30</v>
      </c>
      <c r="X9" s="11">
        <v>30</v>
      </c>
      <c r="Y9" s="11">
        <v>30</v>
      </c>
    </row>
    <row r="10" spans="1:25" ht="52.5" customHeight="1">
      <c r="A10" s="13" t="s">
        <v>64</v>
      </c>
      <c r="B10" s="8" t="s">
        <v>65</v>
      </c>
      <c r="C10" s="14" t="s">
        <v>8</v>
      </c>
      <c r="D10" s="11" t="s">
        <v>66</v>
      </c>
      <c r="E10" s="14">
        <v>5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1">
        <v>100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1">
        <v>100</v>
      </c>
      <c r="V10" s="11">
        <v>100</v>
      </c>
      <c r="W10" s="11">
        <v>100</v>
      </c>
      <c r="X10" s="11">
        <v>100</v>
      </c>
      <c r="Y10" s="11">
        <v>100</v>
      </c>
    </row>
    <row r="11" spans="1:25" ht="36.75" customHeight="1">
      <c r="A11" s="13" t="s">
        <v>67</v>
      </c>
      <c r="B11" s="8" t="s">
        <v>68</v>
      </c>
      <c r="C11" s="14" t="s">
        <v>8</v>
      </c>
      <c r="D11" s="11" t="s">
        <v>66</v>
      </c>
      <c r="E11" s="14">
        <v>5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0</v>
      </c>
      <c r="N11" s="11">
        <v>100</v>
      </c>
      <c r="O11" s="11">
        <v>0</v>
      </c>
      <c r="P11" s="11">
        <v>100</v>
      </c>
      <c r="Q11" s="11">
        <v>100</v>
      </c>
      <c r="R11" s="11">
        <v>100</v>
      </c>
      <c r="S11" s="11">
        <v>0</v>
      </c>
      <c r="T11" s="11">
        <v>100</v>
      </c>
      <c r="U11" s="11">
        <v>0</v>
      </c>
      <c r="V11" s="11">
        <v>100</v>
      </c>
      <c r="W11" s="11">
        <v>100</v>
      </c>
      <c r="X11" s="11">
        <v>0</v>
      </c>
      <c r="Y11" s="11">
        <v>0</v>
      </c>
    </row>
    <row r="12" spans="1:25" s="94" customFormat="1" ht="78.75" customHeight="1">
      <c r="A12" s="93" t="s">
        <v>69</v>
      </c>
      <c r="B12" s="16" t="s">
        <v>70</v>
      </c>
      <c r="C12" s="17" t="s">
        <v>8</v>
      </c>
      <c r="D12" s="18" t="s">
        <v>21</v>
      </c>
      <c r="E12" s="17">
        <v>10</v>
      </c>
      <c r="F12" s="103">
        <v>86</v>
      </c>
      <c r="G12" s="103">
        <v>90</v>
      </c>
      <c r="H12" s="103">
        <v>95.2</v>
      </c>
      <c r="I12" s="103">
        <v>91</v>
      </c>
      <c r="J12" s="103">
        <v>86.3</v>
      </c>
      <c r="K12" s="103">
        <v>99</v>
      </c>
      <c r="L12" s="103">
        <v>87.5</v>
      </c>
      <c r="M12" s="103">
        <v>100</v>
      </c>
      <c r="N12" s="103">
        <v>100</v>
      </c>
      <c r="O12" s="103">
        <v>96.6</v>
      </c>
      <c r="P12" s="103">
        <v>83</v>
      </c>
      <c r="Q12" s="103">
        <v>89</v>
      </c>
      <c r="R12" s="103">
        <v>88</v>
      </c>
      <c r="S12" s="103">
        <v>100</v>
      </c>
      <c r="T12" s="103">
        <v>81</v>
      </c>
      <c r="U12" s="103">
        <v>100</v>
      </c>
      <c r="V12" s="103">
        <v>90</v>
      </c>
      <c r="W12" s="103">
        <v>94</v>
      </c>
      <c r="X12" s="103">
        <v>94</v>
      </c>
      <c r="Y12" s="103">
        <v>100</v>
      </c>
    </row>
    <row r="13" spans="1:25" s="94" customFormat="1" ht="93.75" customHeight="1">
      <c r="A13" s="93" t="s">
        <v>71</v>
      </c>
      <c r="B13" s="16" t="s">
        <v>72</v>
      </c>
      <c r="C13" s="17" t="s">
        <v>8</v>
      </c>
      <c r="D13" s="18" t="s">
        <v>22</v>
      </c>
      <c r="E13" s="17">
        <v>15</v>
      </c>
      <c r="F13" s="103">
        <v>65</v>
      </c>
      <c r="G13" s="103">
        <v>70</v>
      </c>
      <c r="H13" s="103">
        <v>86.5</v>
      </c>
      <c r="I13" s="103">
        <v>67</v>
      </c>
      <c r="J13" s="103">
        <v>62</v>
      </c>
      <c r="K13" s="103">
        <v>73</v>
      </c>
      <c r="L13" s="103">
        <v>58</v>
      </c>
      <c r="M13" s="103">
        <v>22.5</v>
      </c>
      <c r="N13" s="103">
        <v>55.8</v>
      </c>
      <c r="O13" s="103">
        <v>38</v>
      </c>
      <c r="P13" s="103">
        <v>83</v>
      </c>
      <c r="Q13" s="103">
        <v>36</v>
      </c>
      <c r="R13" s="103">
        <v>56</v>
      </c>
      <c r="S13" s="103">
        <v>38</v>
      </c>
      <c r="T13" s="103">
        <v>65</v>
      </c>
      <c r="U13" s="103">
        <v>31</v>
      </c>
      <c r="V13" s="103">
        <v>50</v>
      </c>
      <c r="W13" s="103">
        <v>50</v>
      </c>
      <c r="X13" s="103">
        <v>70</v>
      </c>
      <c r="Y13" s="103">
        <v>57</v>
      </c>
    </row>
    <row r="14" spans="1:25" s="94" customFormat="1" ht="85.5" customHeight="1">
      <c r="A14" s="93" t="s">
        <v>73</v>
      </c>
      <c r="B14" s="16" t="s">
        <v>74</v>
      </c>
      <c r="C14" s="17" t="s">
        <v>8</v>
      </c>
      <c r="D14" s="95" t="s">
        <v>21</v>
      </c>
      <c r="E14" s="17">
        <v>10</v>
      </c>
      <c r="F14" s="103">
        <v>42.5</v>
      </c>
      <c r="G14" s="103">
        <v>59</v>
      </c>
      <c r="H14" s="103">
        <v>59.7</v>
      </c>
      <c r="I14" s="103">
        <v>60.2</v>
      </c>
      <c r="J14" s="103">
        <v>64</v>
      </c>
      <c r="K14" s="103">
        <v>64.6</v>
      </c>
      <c r="L14" s="103">
        <v>72</v>
      </c>
      <c r="M14" s="103">
        <v>97.8</v>
      </c>
      <c r="N14" s="103">
        <v>100</v>
      </c>
      <c r="O14" s="103">
        <v>69</v>
      </c>
      <c r="P14" s="103">
        <v>100</v>
      </c>
      <c r="Q14" s="103">
        <v>87</v>
      </c>
      <c r="R14" s="103">
        <v>82</v>
      </c>
      <c r="S14" s="103">
        <v>93</v>
      </c>
      <c r="T14" s="103">
        <v>79</v>
      </c>
      <c r="U14" s="103">
        <v>85.7</v>
      </c>
      <c r="V14" s="103">
        <v>70</v>
      </c>
      <c r="W14" s="103">
        <v>78</v>
      </c>
      <c r="X14" s="103">
        <v>56</v>
      </c>
      <c r="Y14" s="103">
        <v>94</v>
      </c>
    </row>
    <row r="15" spans="1:25" s="94" customFormat="1" ht="86.25" customHeight="1">
      <c r="A15" s="93" t="s">
        <v>75</v>
      </c>
      <c r="B15" s="16" t="s">
        <v>76</v>
      </c>
      <c r="C15" s="17" t="s">
        <v>9</v>
      </c>
      <c r="D15" s="94" t="s">
        <v>22</v>
      </c>
      <c r="E15" s="17">
        <v>15</v>
      </c>
      <c r="F15" s="103">
        <v>24.5</v>
      </c>
      <c r="G15" s="103">
        <v>20</v>
      </c>
      <c r="H15" s="103">
        <v>25.5</v>
      </c>
      <c r="I15" s="103">
        <v>22.5</v>
      </c>
      <c r="J15" s="103">
        <v>20.8</v>
      </c>
      <c r="K15" s="103">
        <v>17.9</v>
      </c>
      <c r="L15" s="103">
        <v>11</v>
      </c>
      <c r="M15" s="103">
        <v>37.5</v>
      </c>
      <c r="N15" s="103">
        <v>40.3</v>
      </c>
      <c r="O15" s="103">
        <v>27</v>
      </c>
      <c r="P15" s="103">
        <v>36</v>
      </c>
      <c r="Q15" s="103">
        <v>32</v>
      </c>
      <c r="R15" s="103">
        <v>18</v>
      </c>
      <c r="S15" s="103">
        <v>30</v>
      </c>
      <c r="T15" s="103">
        <v>26</v>
      </c>
      <c r="U15" s="103">
        <v>45.8</v>
      </c>
      <c r="V15" s="103">
        <v>30</v>
      </c>
      <c r="W15" s="103">
        <v>11</v>
      </c>
      <c r="X15" s="103">
        <v>15</v>
      </c>
      <c r="Y15" s="103">
        <v>29</v>
      </c>
    </row>
    <row r="16" spans="1:25" ht="92.25" customHeight="1">
      <c r="A16" s="13" t="s">
        <v>77</v>
      </c>
      <c r="B16" s="15" t="s">
        <v>78</v>
      </c>
      <c r="C16" s="14" t="s">
        <v>8</v>
      </c>
      <c r="D16" s="11" t="s">
        <v>21</v>
      </c>
      <c r="E16" s="14">
        <v>10</v>
      </c>
      <c r="F16" s="103">
        <v>100</v>
      </c>
      <c r="G16" s="103">
        <v>95.6</v>
      </c>
      <c r="H16" s="103">
        <v>90.25</v>
      </c>
      <c r="I16" s="103">
        <v>100</v>
      </c>
      <c r="J16" s="103">
        <v>95</v>
      </c>
      <c r="K16" s="103">
        <v>85</v>
      </c>
      <c r="L16" s="103">
        <v>100</v>
      </c>
      <c r="M16" s="103"/>
      <c r="N16" s="103">
        <v>100</v>
      </c>
      <c r="O16" s="103"/>
      <c r="P16" s="103">
        <v>100</v>
      </c>
      <c r="Q16" s="103">
        <v>100</v>
      </c>
      <c r="R16" s="103">
        <v>100</v>
      </c>
      <c r="S16" s="103"/>
      <c r="T16" s="103">
        <v>100</v>
      </c>
      <c r="U16" s="103"/>
      <c r="V16" s="103">
        <v>100</v>
      </c>
      <c r="W16" s="103"/>
      <c r="X16" s="103"/>
      <c r="Y16" s="103"/>
    </row>
    <row r="17" spans="1:25" ht="77.25" customHeight="1">
      <c r="A17" s="13" t="s">
        <v>79</v>
      </c>
      <c r="B17" s="20" t="s">
        <v>80</v>
      </c>
      <c r="C17" s="14" t="s">
        <v>8</v>
      </c>
      <c r="D17" s="11" t="s">
        <v>22</v>
      </c>
      <c r="E17" s="14">
        <v>15</v>
      </c>
      <c r="F17" s="103">
        <v>92.3</v>
      </c>
      <c r="G17" s="103">
        <v>59.3</v>
      </c>
      <c r="H17" s="103">
        <v>42.54</v>
      </c>
      <c r="I17" s="103">
        <v>42</v>
      </c>
      <c r="J17" s="103">
        <v>52.5</v>
      </c>
      <c r="K17" s="103">
        <v>20.8</v>
      </c>
      <c r="L17" s="103">
        <v>60</v>
      </c>
      <c r="M17" s="103"/>
      <c r="N17" s="103">
        <v>75</v>
      </c>
      <c r="O17" s="103"/>
      <c r="P17" s="103">
        <v>0</v>
      </c>
      <c r="Q17" s="103">
        <v>89</v>
      </c>
      <c r="R17" s="103">
        <v>88</v>
      </c>
      <c r="S17" s="103"/>
      <c r="T17" s="103">
        <v>73</v>
      </c>
      <c r="U17" s="103"/>
      <c r="V17" s="103">
        <v>50</v>
      </c>
      <c r="W17" s="103"/>
      <c r="X17" s="103"/>
      <c r="Y17" s="103"/>
    </row>
    <row r="18" spans="1:25" ht="55.5" customHeight="1">
      <c r="A18" s="13" t="s">
        <v>81</v>
      </c>
      <c r="B18" s="6" t="s">
        <v>82</v>
      </c>
      <c r="C18" s="21" t="s">
        <v>8</v>
      </c>
      <c r="D18" s="23" t="s">
        <v>83</v>
      </c>
      <c r="E18" s="21">
        <v>10</v>
      </c>
      <c r="F18" s="102">
        <v>0</v>
      </c>
      <c r="G18" s="102">
        <v>25</v>
      </c>
      <c r="H18" s="102">
        <v>0</v>
      </c>
      <c r="I18" s="102">
        <v>0</v>
      </c>
      <c r="J18" s="102">
        <v>100</v>
      </c>
      <c r="K18" s="102">
        <v>33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</row>
    <row r="19" spans="1:25" ht="50.25" customHeight="1">
      <c r="A19" s="13" t="s">
        <v>84</v>
      </c>
      <c r="B19" s="22" t="s">
        <v>85</v>
      </c>
      <c r="C19" s="14" t="s">
        <v>8</v>
      </c>
      <c r="D19" s="11" t="s">
        <v>86</v>
      </c>
      <c r="E19" s="14">
        <v>10</v>
      </c>
      <c r="F19" s="11">
        <v>0</v>
      </c>
      <c r="G19" s="11">
        <v>18</v>
      </c>
      <c r="H19" s="11">
        <v>8</v>
      </c>
      <c r="I19" s="11">
        <v>13</v>
      </c>
      <c r="J19" s="11">
        <v>5</v>
      </c>
      <c r="K19" s="11">
        <v>22</v>
      </c>
      <c r="L19" s="11">
        <v>60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</row>
    <row r="20" spans="1:25" ht="64.5" customHeight="1">
      <c r="A20" s="13" t="s">
        <v>87</v>
      </c>
      <c r="B20" s="15" t="s">
        <v>88</v>
      </c>
      <c r="C20" s="14" t="s">
        <v>8</v>
      </c>
      <c r="D20" s="11" t="s">
        <v>86</v>
      </c>
      <c r="E20" s="14">
        <v>10</v>
      </c>
      <c r="F20" s="11">
        <v>9</v>
      </c>
      <c r="G20" s="11">
        <v>70</v>
      </c>
      <c r="H20" s="11">
        <v>0</v>
      </c>
      <c r="I20" s="11">
        <v>60</v>
      </c>
      <c r="J20" s="11">
        <v>33</v>
      </c>
      <c r="K20" s="11">
        <v>66</v>
      </c>
      <c r="L20" s="11">
        <v>20</v>
      </c>
      <c r="M20" s="11">
        <v>100</v>
      </c>
      <c r="N20" s="11">
        <v>33</v>
      </c>
      <c r="O20" s="11">
        <v>0</v>
      </c>
      <c r="P20" s="11">
        <v>33</v>
      </c>
      <c r="Q20" s="11">
        <v>100</v>
      </c>
      <c r="R20" s="11">
        <v>66</v>
      </c>
      <c r="S20" s="11">
        <v>100</v>
      </c>
      <c r="T20" s="11">
        <v>0</v>
      </c>
      <c r="U20" s="11">
        <v>0</v>
      </c>
      <c r="V20" s="11">
        <v>0</v>
      </c>
      <c r="W20" s="11">
        <v>0</v>
      </c>
      <c r="X20" s="11">
        <v>20</v>
      </c>
      <c r="Y20" s="11">
        <v>100</v>
      </c>
    </row>
    <row r="21" spans="1:25" s="84" customFormat="1" ht="50.25" customHeight="1">
      <c r="A21" s="13" t="s">
        <v>89</v>
      </c>
      <c r="B21" s="15" t="s">
        <v>90</v>
      </c>
      <c r="C21" s="14" t="s">
        <v>92</v>
      </c>
      <c r="D21" s="11" t="s">
        <v>91</v>
      </c>
      <c r="E21" s="14">
        <v>7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</row>
    <row r="22" spans="1:25" ht="50.25" customHeight="1">
      <c r="A22" s="85" t="s">
        <v>162</v>
      </c>
      <c r="B22" s="15" t="s">
        <v>163</v>
      </c>
      <c r="C22" s="14" t="s">
        <v>92</v>
      </c>
      <c r="D22" s="11" t="s">
        <v>165</v>
      </c>
      <c r="E22" s="14">
        <v>30</v>
      </c>
      <c r="F22" s="11"/>
      <c r="G22" s="11"/>
      <c r="H22" s="11"/>
      <c r="I22" s="11"/>
      <c r="J22" s="11"/>
      <c r="K22" s="11"/>
      <c r="L22" s="11">
        <v>0</v>
      </c>
      <c r="M22" s="11"/>
      <c r="N22" s="11">
        <v>0</v>
      </c>
      <c r="O22" s="11">
        <v>0</v>
      </c>
      <c r="P22" s="11"/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</row>
    <row r="23" spans="1:25" ht="15.75">
      <c r="A23" s="13"/>
      <c r="B23" s="110" t="s">
        <v>93</v>
      </c>
      <c r="C23" s="111"/>
      <c r="D23" s="11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</sheetData>
  <sheetProtection/>
  <mergeCells count="2">
    <mergeCell ref="A2:K3"/>
    <mergeCell ref="B23:D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" sqref="F5:Z7"/>
    </sheetView>
  </sheetViews>
  <sheetFormatPr defaultColWidth="9.140625" defaultRowHeight="12.75"/>
  <cols>
    <col min="1" max="1" width="10.8515625" style="5" bestFit="1" customWidth="1"/>
    <col min="2" max="2" width="39.421875" style="5" customWidth="1"/>
    <col min="3" max="3" width="9.140625" style="5" customWidth="1"/>
    <col min="4" max="4" width="20.421875" style="5" customWidth="1"/>
    <col min="5" max="5" width="11.28125" style="5" customWidth="1"/>
    <col min="6" max="16384" width="9.140625" style="5" customWidth="1"/>
  </cols>
  <sheetData>
    <row r="1" spans="1:11" ht="12.75" customHeight="1">
      <c r="A1" s="109" t="s">
        <v>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25" s="56" customFormat="1" ht="63">
      <c r="A4" s="44" t="s">
        <v>0</v>
      </c>
      <c r="B4" s="44" t="s">
        <v>1</v>
      </c>
      <c r="C4" s="44" t="s">
        <v>2</v>
      </c>
      <c r="D4" s="45" t="s">
        <v>94</v>
      </c>
      <c r="E4" s="44" t="s">
        <v>95</v>
      </c>
      <c r="F4" s="44" t="s">
        <v>3</v>
      </c>
      <c r="G4" s="44" t="s">
        <v>4</v>
      </c>
      <c r="H4" s="44" t="s">
        <v>5</v>
      </c>
      <c r="I4" s="44" t="s">
        <v>48</v>
      </c>
      <c r="J4" s="44" t="s">
        <v>6</v>
      </c>
      <c r="K4" s="44" t="s">
        <v>7</v>
      </c>
      <c r="L4" s="47" t="s">
        <v>35</v>
      </c>
      <c r="M4" s="47" t="s">
        <v>33</v>
      </c>
      <c r="N4" s="47" t="s">
        <v>43</v>
      </c>
      <c r="O4" s="47" t="s">
        <v>34</v>
      </c>
      <c r="P4" s="47" t="s">
        <v>36</v>
      </c>
      <c r="Q4" s="47" t="s">
        <v>37</v>
      </c>
      <c r="R4" s="47" t="s">
        <v>38</v>
      </c>
      <c r="S4" s="47" t="s">
        <v>44</v>
      </c>
      <c r="T4" s="47" t="s">
        <v>39</v>
      </c>
      <c r="U4" s="47" t="s">
        <v>45</v>
      </c>
      <c r="V4" s="47" t="s">
        <v>40</v>
      </c>
      <c r="W4" s="47" t="s">
        <v>41</v>
      </c>
      <c r="X4" s="47" t="s">
        <v>42</v>
      </c>
      <c r="Y4" s="47" t="s">
        <v>46</v>
      </c>
    </row>
    <row r="5" spans="1:26" ht="70.5" customHeight="1">
      <c r="A5" s="13" t="s">
        <v>97</v>
      </c>
      <c r="B5" s="58" t="s">
        <v>10</v>
      </c>
      <c r="C5" s="19" t="s">
        <v>8</v>
      </c>
      <c r="D5" s="6" t="s">
        <v>98</v>
      </c>
      <c r="E5" s="23">
        <v>3</v>
      </c>
      <c r="F5" s="23">
        <v>3</v>
      </c>
      <c r="G5" s="23">
        <v>3</v>
      </c>
      <c r="H5" s="18">
        <v>3</v>
      </c>
      <c r="I5" s="18">
        <v>3</v>
      </c>
      <c r="J5" s="18">
        <v>3</v>
      </c>
      <c r="K5" s="18">
        <v>3</v>
      </c>
      <c r="L5" s="18">
        <v>3</v>
      </c>
      <c r="M5" s="18">
        <v>3</v>
      </c>
      <c r="N5" s="18">
        <v>3</v>
      </c>
      <c r="O5" s="18">
        <v>3</v>
      </c>
      <c r="P5" s="18">
        <v>3</v>
      </c>
      <c r="Q5" s="18">
        <v>3</v>
      </c>
      <c r="R5" s="18">
        <v>3</v>
      </c>
      <c r="S5" s="18">
        <v>3</v>
      </c>
      <c r="T5" s="18">
        <v>3</v>
      </c>
      <c r="U5" s="18">
        <v>3</v>
      </c>
      <c r="V5" s="18">
        <v>3</v>
      </c>
      <c r="W5" s="18">
        <v>3</v>
      </c>
      <c r="X5" s="18">
        <v>3</v>
      </c>
      <c r="Y5" s="18">
        <v>3</v>
      </c>
      <c r="Z5" s="18">
        <v>3</v>
      </c>
    </row>
    <row r="6" spans="1:26" ht="168.75" customHeight="1">
      <c r="A6" s="13" t="s">
        <v>99</v>
      </c>
      <c r="B6" s="58" t="s">
        <v>100</v>
      </c>
      <c r="C6" s="19" t="s">
        <v>92</v>
      </c>
      <c r="D6" s="6" t="s">
        <v>175</v>
      </c>
      <c r="E6" s="23">
        <v>1</v>
      </c>
      <c r="F6" s="23">
        <v>1</v>
      </c>
      <c r="G6" s="23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>
        <v>1</v>
      </c>
    </row>
    <row r="7" spans="1:26" ht="81" customHeight="1">
      <c r="A7" s="13" t="s">
        <v>101</v>
      </c>
      <c r="B7" s="58" t="s">
        <v>25</v>
      </c>
      <c r="C7" s="19" t="s">
        <v>8</v>
      </c>
      <c r="D7" s="65" t="s">
        <v>31</v>
      </c>
      <c r="E7" s="23">
        <v>1</v>
      </c>
      <c r="F7" s="23">
        <v>1</v>
      </c>
      <c r="G7" s="23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>
        <v>1</v>
      </c>
    </row>
    <row r="8" spans="1:25" ht="75" customHeight="1" thickBot="1">
      <c r="A8" s="13" t="s">
        <v>102</v>
      </c>
      <c r="B8" s="25" t="s">
        <v>151</v>
      </c>
      <c r="C8" s="41" t="s">
        <v>8</v>
      </c>
      <c r="D8" s="31" t="s">
        <v>103</v>
      </c>
      <c r="E8" s="26">
        <v>3</v>
      </c>
      <c r="F8" s="18">
        <v>3</v>
      </c>
      <c r="G8" s="18">
        <v>0</v>
      </c>
      <c r="H8" s="18">
        <v>0</v>
      </c>
      <c r="I8" s="18">
        <v>0</v>
      </c>
      <c r="J8" s="18">
        <v>3</v>
      </c>
      <c r="K8" s="18">
        <v>3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48" customHeight="1" thickBot="1">
      <c r="A9" s="13" t="s">
        <v>110</v>
      </c>
      <c r="B9" s="26" t="s">
        <v>11</v>
      </c>
      <c r="C9" s="41" t="s">
        <v>8</v>
      </c>
      <c r="D9" s="31" t="s">
        <v>104</v>
      </c>
      <c r="E9" s="26">
        <v>3</v>
      </c>
      <c r="F9" s="18">
        <v>0</v>
      </c>
      <c r="G9" s="18">
        <v>0</v>
      </c>
      <c r="H9" s="18">
        <v>0</v>
      </c>
      <c r="I9" s="18">
        <v>0</v>
      </c>
      <c r="J9" s="18">
        <v>3</v>
      </c>
      <c r="K9" s="18">
        <v>3</v>
      </c>
      <c r="L9" s="18">
        <v>0</v>
      </c>
      <c r="M9" s="18">
        <v>0</v>
      </c>
      <c r="N9" s="18">
        <v>0</v>
      </c>
      <c r="O9" s="18">
        <v>3</v>
      </c>
      <c r="P9" s="18">
        <v>0</v>
      </c>
      <c r="Q9" s="18">
        <v>0</v>
      </c>
      <c r="R9" s="18">
        <v>0</v>
      </c>
      <c r="S9" s="18">
        <v>3</v>
      </c>
      <c r="T9" s="18">
        <v>3</v>
      </c>
      <c r="U9" s="18">
        <v>0</v>
      </c>
      <c r="V9" s="18">
        <v>3</v>
      </c>
      <c r="W9" s="18">
        <v>3</v>
      </c>
      <c r="X9" s="18">
        <v>0</v>
      </c>
      <c r="Y9" s="18">
        <v>0</v>
      </c>
    </row>
    <row r="10" spans="1:25" ht="44.25" customHeight="1" thickBot="1">
      <c r="A10" s="13" t="s">
        <v>111</v>
      </c>
      <c r="B10" s="28" t="s">
        <v>12</v>
      </c>
      <c r="C10" s="41" t="s">
        <v>8</v>
      </c>
      <c r="D10" s="31" t="s">
        <v>104</v>
      </c>
      <c r="E10" s="26">
        <v>3</v>
      </c>
      <c r="F10" s="18">
        <v>0</v>
      </c>
      <c r="G10" s="18">
        <v>3</v>
      </c>
      <c r="H10" s="18">
        <v>3</v>
      </c>
      <c r="I10" s="18">
        <v>0</v>
      </c>
      <c r="J10" s="18">
        <v>0</v>
      </c>
      <c r="K10" s="18">
        <v>3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3</v>
      </c>
      <c r="W10" s="18">
        <v>0</v>
      </c>
      <c r="X10" s="18">
        <v>0</v>
      </c>
      <c r="Y10" s="18">
        <v>0</v>
      </c>
    </row>
    <row r="11" spans="1:25" ht="45" customHeight="1" thickBot="1">
      <c r="A11" s="13" t="s">
        <v>112</v>
      </c>
      <c r="B11" s="28" t="s">
        <v>13</v>
      </c>
      <c r="C11" s="41" t="s">
        <v>8</v>
      </c>
      <c r="D11" s="31" t="s">
        <v>105</v>
      </c>
      <c r="E11" s="26">
        <v>3</v>
      </c>
      <c r="F11" s="18">
        <v>3</v>
      </c>
      <c r="G11" s="18">
        <v>0</v>
      </c>
      <c r="H11" s="18">
        <v>0</v>
      </c>
      <c r="I11" s="18">
        <v>3</v>
      </c>
      <c r="J11" s="18">
        <v>3</v>
      </c>
      <c r="K11" s="18">
        <v>3</v>
      </c>
      <c r="L11" s="18">
        <v>3</v>
      </c>
      <c r="M11" s="18">
        <v>0</v>
      </c>
      <c r="N11" s="18">
        <v>3</v>
      </c>
      <c r="O11" s="18">
        <v>3</v>
      </c>
      <c r="P11" s="18">
        <v>3</v>
      </c>
      <c r="Q11" s="18">
        <v>3</v>
      </c>
      <c r="R11" s="18">
        <v>3</v>
      </c>
      <c r="S11" s="18">
        <v>3</v>
      </c>
      <c r="T11" s="18">
        <v>3</v>
      </c>
      <c r="U11" s="18">
        <v>0</v>
      </c>
      <c r="V11" s="18">
        <v>3</v>
      </c>
      <c r="W11" s="18">
        <v>3</v>
      </c>
      <c r="X11" s="18">
        <v>3</v>
      </c>
      <c r="Y11" s="18">
        <v>3</v>
      </c>
    </row>
    <row r="12" spans="1:25" ht="77.25" customHeight="1" thickBot="1">
      <c r="A12" s="13" t="s">
        <v>113</v>
      </c>
      <c r="B12" s="61" t="s">
        <v>166</v>
      </c>
      <c r="C12" s="41" t="s">
        <v>8</v>
      </c>
      <c r="D12" s="87" t="s">
        <v>176</v>
      </c>
      <c r="E12" s="26">
        <v>5</v>
      </c>
      <c r="F12" s="18">
        <v>5</v>
      </c>
      <c r="G12" s="18">
        <v>5</v>
      </c>
      <c r="H12" s="18">
        <v>5</v>
      </c>
      <c r="I12" s="18">
        <v>5</v>
      </c>
      <c r="J12" s="18">
        <v>5</v>
      </c>
      <c r="K12" s="18">
        <v>5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92.25" customHeight="1" thickBot="1">
      <c r="A13" s="13" t="s">
        <v>114</v>
      </c>
      <c r="B13" s="26" t="s">
        <v>167</v>
      </c>
      <c r="C13" s="41" t="s">
        <v>8</v>
      </c>
      <c r="D13" s="87" t="s">
        <v>177</v>
      </c>
      <c r="E13" s="26">
        <v>30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04.25" customHeight="1" thickBot="1">
      <c r="A14" s="13" t="s">
        <v>115</v>
      </c>
      <c r="B14" s="26" t="s">
        <v>168</v>
      </c>
      <c r="C14" s="41" t="s">
        <v>8</v>
      </c>
      <c r="D14" s="31" t="s">
        <v>24</v>
      </c>
      <c r="E14" s="26">
        <v>3</v>
      </c>
      <c r="F14" s="101">
        <v>6</v>
      </c>
      <c r="G14" s="101">
        <v>11</v>
      </c>
      <c r="H14" s="101">
        <v>8</v>
      </c>
      <c r="I14" s="101"/>
      <c r="J14" s="101">
        <v>8</v>
      </c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1:25" ht="97.5" customHeight="1">
      <c r="A15" s="13" t="s">
        <v>116</v>
      </c>
      <c r="B15" s="29" t="s">
        <v>23</v>
      </c>
      <c r="C15" s="42" t="s">
        <v>8</v>
      </c>
      <c r="D15" s="31" t="s">
        <v>24</v>
      </c>
      <c r="E15" s="29">
        <v>8</v>
      </c>
      <c r="F15" s="18"/>
      <c r="G15" s="18">
        <v>8</v>
      </c>
      <c r="H15" s="18">
        <v>8</v>
      </c>
      <c r="I15" s="18"/>
      <c r="J15" s="18">
        <v>8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91.5" customHeight="1">
      <c r="A16" s="13" t="s">
        <v>117</v>
      </c>
      <c r="B16" s="31" t="s">
        <v>14</v>
      </c>
      <c r="C16" s="63" t="s">
        <v>92</v>
      </c>
      <c r="D16" s="31" t="s">
        <v>189</v>
      </c>
      <c r="E16" s="64">
        <v>3</v>
      </c>
      <c r="F16" s="18">
        <v>3</v>
      </c>
      <c r="G16" s="18">
        <v>2</v>
      </c>
      <c r="H16" s="18">
        <v>3</v>
      </c>
      <c r="I16" s="18">
        <v>3</v>
      </c>
      <c r="J16" s="18">
        <v>3</v>
      </c>
      <c r="K16" s="18">
        <v>3</v>
      </c>
      <c r="L16" s="18">
        <v>3</v>
      </c>
      <c r="M16" s="18">
        <v>3</v>
      </c>
      <c r="N16" s="18">
        <v>2</v>
      </c>
      <c r="O16" s="18">
        <v>3</v>
      </c>
      <c r="P16" s="18">
        <v>3</v>
      </c>
      <c r="Q16" s="18">
        <v>2</v>
      </c>
      <c r="R16" s="18">
        <v>3</v>
      </c>
      <c r="S16" s="18">
        <v>3</v>
      </c>
      <c r="T16" s="18">
        <v>3</v>
      </c>
      <c r="U16" s="18">
        <v>2</v>
      </c>
      <c r="V16" s="18">
        <v>3</v>
      </c>
      <c r="W16" s="18">
        <v>3</v>
      </c>
      <c r="X16" s="18">
        <v>3</v>
      </c>
      <c r="Y16" s="18">
        <v>3</v>
      </c>
    </row>
    <row r="17" spans="1:25" s="77" customFormat="1" ht="99" customHeight="1">
      <c r="A17" s="86" t="s">
        <v>169</v>
      </c>
      <c r="B17" s="31" t="s">
        <v>107</v>
      </c>
      <c r="C17" s="75" t="s">
        <v>92</v>
      </c>
      <c r="D17" s="31" t="s">
        <v>108</v>
      </c>
      <c r="E17" s="76">
        <v>18</v>
      </c>
      <c r="F17" s="18">
        <v>3</v>
      </c>
      <c r="G17" s="18">
        <v>5</v>
      </c>
      <c r="H17" s="18">
        <v>1</v>
      </c>
      <c r="I17" s="18">
        <v>2</v>
      </c>
      <c r="J17" s="18">
        <v>3</v>
      </c>
      <c r="K17" s="18">
        <v>3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84" customFormat="1" ht="80.25" customHeight="1">
      <c r="A18" s="86" t="s">
        <v>170</v>
      </c>
      <c r="B18" s="31" t="s">
        <v>171</v>
      </c>
      <c r="C18" s="81" t="s">
        <v>92</v>
      </c>
      <c r="D18" s="31" t="s">
        <v>178</v>
      </c>
      <c r="E18" s="82">
        <v>10</v>
      </c>
      <c r="F18" s="82">
        <v>10</v>
      </c>
      <c r="G18" s="82">
        <v>10</v>
      </c>
      <c r="H18" s="82">
        <v>10</v>
      </c>
      <c r="I18" s="82">
        <v>10</v>
      </c>
      <c r="J18" s="82">
        <v>10</v>
      </c>
      <c r="K18" s="82">
        <v>10</v>
      </c>
      <c r="L18" s="82">
        <v>10</v>
      </c>
      <c r="M18" s="82">
        <v>10</v>
      </c>
      <c r="N18" s="82">
        <v>10</v>
      </c>
      <c r="O18" s="82">
        <v>10</v>
      </c>
      <c r="P18" s="82">
        <v>10</v>
      </c>
      <c r="Q18" s="82">
        <v>10</v>
      </c>
      <c r="R18" s="82">
        <v>10</v>
      </c>
      <c r="S18" s="82">
        <v>10</v>
      </c>
      <c r="T18" s="82">
        <v>10</v>
      </c>
      <c r="U18" s="82">
        <v>10</v>
      </c>
      <c r="V18" s="82">
        <v>10</v>
      </c>
      <c r="W18" s="82">
        <v>10</v>
      </c>
      <c r="X18" s="82">
        <v>10</v>
      </c>
      <c r="Y18" s="82">
        <v>10</v>
      </c>
    </row>
    <row r="19" spans="1:25" s="84" customFormat="1" ht="80.25" customHeight="1">
      <c r="A19" s="86" t="s">
        <v>172</v>
      </c>
      <c r="B19" s="31" t="s">
        <v>159</v>
      </c>
      <c r="C19" s="81" t="s">
        <v>92</v>
      </c>
      <c r="D19" s="31" t="s">
        <v>160</v>
      </c>
      <c r="E19" s="82">
        <v>10</v>
      </c>
      <c r="F19" s="18">
        <v>10</v>
      </c>
      <c r="G19" s="18">
        <v>10</v>
      </c>
      <c r="H19" s="18">
        <v>10</v>
      </c>
      <c r="I19" s="18">
        <v>10</v>
      </c>
      <c r="J19" s="18">
        <v>10</v>
      </c>
      <c r="K19" s="18">
        <v>10</v>
      </c>
      <c r="L19" s="18">
        <v>10</v>
      </c>
      <c r="M19" s="18">
        <v>10</v>
      </c>
      <c r="N19" s="18">
        <v>0</v>
      </c>
      <c r="O19" s="18">
        <v>10</v>
      </c>
      <c r="P19" s="18">
        <v>0</v>
      </c>
      <c r="Q19" s="18">
        <v>0</v>
      </c>
      <c r="R19" s="18">
        <v>10</v>
      </c>
      <c r="S19" s="18">
        <v>0</v>
      </c>
      <c r="T19" s="18">
        <v>0</v>
      </c>
      <c r="U19" s="18">
        <v>0</v>
      </c>
      <c r="V19" s="18">
        <v>10</v>
      </c>
      <c r="W19" s="18">
        <v>10</v>
      </c>
      <c r="X19" s="18">
        <v>0</v>
      </c>
      <c r="Y19" s="18">
        <v>10</v>
      </c>
    </row>
    <row r="20" spans="1:25" s="84" customFormat="1" ht="125.25" customHeight="1">
      <c r="A20" s="86" t="s">
        <v>173</v>
      </c>
      <c r="B20" s="31" t="s">
        <v>174</v>
      </c>
      <c r="C20" s="81" t="s">
        <v>92</v>
      </c>
      <c r="D20" s="31" t="s">
        <v>179</v>
      </c>
      <c r="E20" s="82">
        <v>20</v>
      </c>
      <c r="F20" s="18"/>
      <c r="G20" s="18"/>
      <c r="H20" s="18"/>
      <c r="I20" s="18"/>
      <c r="J20" s="18"/>
      <c r="K20" s="18"/>
      <c r="L20" s="18">
        <v>0</v>
      </c>
      <c r="M20" s="18"/>
      <c r="N20" s="18">
        <v>0</v>
      </c>
      <c r="O20" s="18">
        <v>0</v>
      </c>
      <c r="P20" s="18"/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s="84" customFormat="1" ht="15.75">
      <c r="A21" s="114" t="s">
        <v>109</v>
      </c>
      <c r="B21" s="115"/>
      <c r="C21" s="115"/>
      <c r="D21" s="116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</sheetData>
  <sheetProtection/>
  <mergeCells count="2">
    <mergeCell ref="A1:K3"/>
    <mergeCell ref="A21:D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zoomScale="60" zoomScaleNormal="60" zoomScalePageLayoutView="0" workbookViewId="0" topLeftCell="A1">
      <selection activeCell="B9" sqref="B9"/>
    </sheetView>
  </sheetViews>
  <sheetFormatPr defaultColWidth="9.140625" defaultRowHeight="12.75"/>
  <cols>
    <col min="2" max="2" width="73.57421875" style="0" customWidth="1"/>
    <col min="4" max="4" width="19.140625" style="0" customWidth="1"/>
  </cols>
  <sheetData>
    <row r="1" spans="1:15" s="24" customFormat="1" ht="12.75">
      <c r="A1" s="118" t="s">
        <v>128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25" ht="57">
      <c r="A3" s="34" t="s">
        <v>0</v>
      </c>
      <c r="B3" s="34" t="s">
        <v>1</v>
      </c>
      <c r="C3" s="34" t="s">
        <v>2</v>
      </c>
      <c r="D3" s="34" t="s">
        <v>94</v>
      </c>
      <c r="E3" s="34" t="s">
        <v>95</v>
      </c>
      <c r="F3" s="34" t="s">
        <v>3</v>
      </c>
      <c r="G3" s="34" t="s">
        <v>4</v>
      </c>
      <c r="H3" s="34" t="s">
        <v>5</v>
      </c>
      <c r="I3" s="34" t="s">
        <v>48</v>
      </c>
      <c r="J3" s="34" t="s">
        <v>6</v>
      </c>
      <c r="K3" s="34" t="s">
        <v>7</v>
      </c>
      <c r="L3" s="35" t="s">
        <v>35</v>
      </c>
      <c r="M3" s="35" t="s">
        <v>33</v>
      </c>
      <c r="N3" s="35" t="s">
        <v>43</v>
      </c>
      <c r="O3" s="35" t="s">
        <v>34</v>
      </c>
      <c r="P3" s="35" t="s">
        <v>36</v>
      </c>
      <c r="Q3" s="35" t="s">
        <v>37</v>
      </c>
      <c r="R3" s="35" t="s">
        <v>38</v>
      </c>
      <c r="S3" s="35" t="s">
        <v>44</v>
      </c>
      <c r="T3" s="35" t="s">
        <v>39</v>
      </c>
      <c r="U3" s="35" t="s">
        <v>45</v>
      </c>
      <c r="V3" s="35" t="s">
        <v>40</v>
      </c>
      <c r="W3" s="35" t="s">
        <v>41</v>
      </c>
      <c r="X3" s="35" t="s">
        <v>42</v>
      </c>
      <c r="Y3" s="35" t="s">
        <v>46</v>
      </c>
    </row>
    <row r="4" spans="1:25" ht="30" customHeight="1" thickBot="1">
      <c r="A4" s="59" t="s">
        <v>122</v>
      </c>
      <c r="B4" s="61" t="s">
        <v>17</v>
      </c>
      <c r="C4" s="60"/>
      <c r="D4" s="60" t="s">
        <v>180</v>
      </c>
      <c r="E4" s="60">
        <v>80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</row>
    <row r="5" spans="1:25" ht="80.25" customHeight="1" thickBot="1">
      <c r="A5" s="59" t="s">
        <v>123</v>
      </c>
      <c r="B5" s="26" t="s">
        <v>15</v>
      </c>
      <c r="C5" s="26" t="s">
        <v>106</v>
      </c>
      <c r="D5" s="27" t="s">
        <v>118</v>
      </c>
      <c r="E5" s="26">
        <v>3</v>
      </c>
      <c r="F5" s="36">
        <v>3</v>
      </c>
      <c r="G5" s="36">
        <v>2</v>
      </c>
      <c r="H5" s="36">
        <v>3</v>
      </c>
      <c r="I5" s="36">
        <v>3</v>
      </c>
      <c r="J5" s="36">
        <v>3</v>
      </c>
      <c r="K5" s="36">
        <v>3</v>
      </c>
      <c r="L5" s="36">
        <v>1</v>
      </c>
      <c r="M5" s="36">
        <v>3</v>
      </c>
      <c r="N5" s="36">
        <v>3</v>
      </c>
      <c r="O5" s="36">
        <v>2</v>
      </c>
      <c r="P5" s="36">
        <v>2</v>
      </c>
      <c r="Q5" s="36">
        <v>2</v>
      </c>
      <c r="R5" s="36">
        <v>2</v>
      </c>
      <c r="S5" s="36">
        <v>3</v>
      </c>
      <c r="T5" s="36">
        <v>3</v>
      </c>
      <c r="U5" s="36">
        <v>2</v>
      </c>
      <c r="V5" s="36">
        <v>3</v>
      </c>
      <c r="W5" s="36">
        <v>3</v>
      </c>
      <c r="X5" s="36">
        <v>3</v>
      </c>
      <c r="Y5" s="36">
        <v>3</v>
      </c>
    </row>
    <row r="6" spans="1:25" ht="64.5" customHeight="1" thickBot="1">
      <c r="A6" s="59" t="s">
        <v>124</v>
      </c>
      <c r="B6" s="26" t="s">
        <v>29</v>
      </c>
      <c r="C6" s="26" t="s">
        <v>106</v>
      </c>
      <c r="D6" s="27" t="s">
        <v>119</v>
      </c>
      <c r="E6" s="26">
        <v>3</v>
      </c>
      <c r="F6" s="36">
        <v>3</v>
      </c>
      <c r="G6" s="36">
        <v>3</v>
      </c>
      <c r="H6" s="36">
        <v>3</v>
      </c>
      <c r="I6" s="36">
        <v>3</v>
      </c>
      <c r="J6" s="36">
        <v>3</v>
      </c>
      <c r="K6" s="36">
        <v>3</v>
      </c>
      <c r="L6" s="36">
        <v>3</v>
      </c>
      <c r="M6" s="36">
        <v>3</v>
      </c>
      <c r="N6" s="36">
        <v>3</v>
      </c>
      <c r="O6" s="36">
        <v>3</v>
      </c>
      <c r="P6" s="36">
        <v>3</v>
      </c>
      <c r="Q6" s="36">
        <v>3</v>
      </c>
      <c r="R6" s="36">
        <v>3</v>
      </c>
      <c r="S6" s="36">
        <v>3</v>
      </c>
      <c r="T6" s="36">
        <v>3</v>
      </c>
      <c r="U6" s="36">
        <v>3</v>
      </c>
      <c r="V6" s="36">
        <v>3</v>
      </c>
      <c r="W6" s="36">
        <v>3</v>
      </c>
      <c r="X6" s="36">
        <v>3</v>
      </c>
      <c r="Y6" s="36">
        <v>3</v>
      </c>
    </row>
    <row r="7" spans="1:25" ht="54" customHeight="1" thickBot="1">
      <c r="A7" s="59" t="s">
        <v>125</v>
      </c>
      <c r="B7" s="26" t="s">
        <v>16</v>
      </c>
      <c r="C7" s="26" t="s">
        <v>106</v>
      </c>
      <c r="D7" s="27" t="s">
        <v>119</v>
      </c>
      <c r="E7" s="26">
        <v>3</v>
      </c>
      <c r="F7" s="36">
        <v>3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  <c r="L7" s="36">
        <v>3</v>
      </c>
      <c r="M7" s="36">
        <v>3</v>
      </c>
      <c r="N7" s="36">
        <v>3</v>
      </c>
      <c r="O7" s="36">
        <v>3</v>
      </c>
      <c r="P7" s="36">
        <v>3</v>
      </c>
      <c r="Q7" s="36">
        <v>3</v>
      </c>
      <c r="R7" s="36">
        <v>3</v>
      </c>
      <c r="S7" s="36">
        <v>3</v>
      </c>
      <c r="T7" s="36">
        <v>3</v>
      </c>
      <c r="U7" s="36">
        <v>3</v>
      </c>
      <c r="V7" s="36">
        <v>3</v>
      </c>
      <c r="W7" s="36">
        <v>3</v>
      </c>
      <c r="X7" s="36">
        <v>3</v>
      </c>
      <c r="Y7" s="36">
        <v>3</v>
      </c>
    </row>
    <row r="8" spans="1:25" ht="35.25" customHeight="1" thickBot="1">
      <c r="A8" s="59" t="s">
        <v>126</v>
      </c>
      <c r="B8" s="26" t="s">
        <v>28</v>
      </c>
      <c r="C8" s="26" t="s">
        <v>120</v>
      </c>
      <c r="D8" s="27" t="s">
        <v>121</v>
      </c>
      <c r="E8" s="26">
        <v>3</v>
      </c>
      <c r="F8" s="36">
        <v>100</v>
      </c>
      <c r="G8" s="36">
        <v>100</v>
      </c>
      <c r="H8" s="36">
        <v>100</v>
      </c>
      <c r="I8" s="36">
        <v>100</v>
      </c>
      <c r="J8" s="36">
        <v>100</v>
      </c>
      <c r="K8" s="36">
        <v>100</v>
      </c>
      <c r="L8" s="36">
        <v>100</v>
      </c>
      <c r="M8" s="36">
        <v>100</v>
      </c>
      <c r="N8" s="36">
        <v>100</v>
      </c>
      <c r="O8" s="36">
        <v>100</v>
      </c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</row>
    <row r="9" spans="1:25" ht="69.75" customHeight="1" thickBot="1">
      <c r="A9" s="62" t="s">
        <v>127</v>
      </c>
      <c r="B9" s="29" t="s">
        <v>183</v>
      </c>
      <c r="C9" s="29" t="s">
        <v>106</v>
      </c>
      <c r="D9" s="30" t="s">
        <v>181</v>
      </c>
      <c r="E9" s="26">
        <v>5</v>
      </c>
      <c r="F9" s="36">
        <v>0</v>
      </c>
      <c r="G9" s="36">
        <v>0</v>
      </c>
      <c r="H9" s="36">
        <v>0</v>
      </c>
      <c r="I9" s="36">
        <v>0</v>
      </c>
      <c r="J9" s="36">
        <v>5</v>
      </c>
      <c r="K9" s="36">
        <v>0</v>
      </c>
      <c r="L9" s="36">
        <v>15</v>
      </c>
      <c r="M9" s="36">
        <v>5</v>
      </c>
      <c r="N9" s="36">
        <v>25</v>
      </c>
      <c r="O9" s="36">
        <v>10</v>
      </c>
      <c r="P9" s="36">
        <v>0</v>
      </c>
      <c r="Q9" s="36">
        <v>10</v>
      </c>
      <c r="R9" s="36">
        <v>5</v>
      </c>
      <c r="S9" s="36">
        <v>5</v>
      </c>
      <c r="T9" s="36">
        <v>5</v>
      </c>
      <c r="U9" s="36">
        <v>10</v>
      </c>
      <c r="V9" s="36">
        <v>5</v>
      </c>
      <c r="W9" s="36">
        <v>5</v>
      </c>
      <c r="X9" s="36">
        <v>5</v>
      </c>
      <c r="Y9" s="36">
        <v>5</v>
      </c>
    </row>
    <row r="10" spans="1:25" ht="15.75" thickBot="1">
      <c r="A10" s="117" t="s">
        <v>109</v>
      </c>
      <c r="B10" s="117"/>
      <c r="C10" s="117"/>
      <c r="D10" s="11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</sheetData>
  <sheetProtection/>
  <mergeCells count="2">
    <mergeCell ref="A10:D10"/>
    <mergeCell ref="A1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1"/>
  <sheetViews>
    <sheetView zoomScale="80" zoomScaleNormal="80" zoomScalePageLayoutView="0" workbookViewId="0" topLeftCell="C1">
      <selection activeCell="AA10" sqref="AA10"/>
    </sheetView>
  </sheetViews>
  <sheetFormatPr defaultColWidth="9.140625" defaultRowHeight="12.75"/>
  <cols>
    <col min="2" max="2" width="50.421875" style="0" customWidth="1"/>
    <col min="4" max="4" width="18.57421875" style="0" customWidth="1"/>
  </cols>
  <sheetData>
    <row r="2" spans="1:25" ht="12.75">
      <c r="A2" s="118" t="s">
        <v>188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57">
      <c r="A4" s="34" t="s">
        <v>0</v>
      </c>
      <c r="B4" s="34" t="s">
        <v>1</v>
      </c>
      <c r="C4" s="34" t="s">
        <v>2</v>
      </c>
      <c r="D4" s="34" t="s">
        <v>94</v>
      </c>
      <c r="E4" s="34" t="s">
        <v>95</v>
      </c>
      <c r="F4" s="34" t="s">
        <v>3</v>
      </c>
      <c r="G4" s="34" t="s">
        <v>4</v>
      </c>
      <c r="H4" s="34" t="s">
        <v>5</v>
      </c>
      <c r="I4" s="34" t="s">
        <v>48</v>
      </c>
      <c r="J4" s="34" t="s">
        <v>6</v>
      </c>
      <c r="K4" s="34" t="s">
        <v>7</v>
      </c>
      <c r="L4" s="35" t="s">
        <v>35</v>
      </c>
      <c r="M4" s="35" t="s">
        <v>33</v>
      </c>
      <c r="N4" s="35" t="s">
        <v>43</v>
      </c>
      <c r="O4" s="35" t="s">
        <v>34</v>
      </c>
      <c r="P4" s="35" t="s">
        <v>36</v>
      </c>
      <c r="Q4" s="35" t="s">
        <v>37</v>
      </c>
      <c r="R4" s="35" t="s">
        <v>38</v>
      </c>
      <c r="S4" s="35" t="s">
        <v>44</v>
      </c>
      <c r="T4" s="35" t="s">
        <v>39</v>
      </c>
      <c r="U4" s="35" t="s">
        <v>45</v>
      </c>
      <c r="V4" s="35" t="s">
        <v>40</v>
      </c>
      <c r="W4" s="35" t="s">
        <v>41</v>
      </c>
      <c r="X4" s="35" t="s">
        <v>42</v>
      </c>
      <c r="Y4" s="35" t="s">
        <v>46</v>
      </c>
    </row>
    <row r="5" spans="1:25" ht="34.5" customHeight="1" thickBot="1">
      <c r="A5" s="59" t="s">
        <v>129</v>
      </c>
      <c r="B5" s="25" t="s">
        <v>47</v>
      </c>
      <c r="C5" s="26" t="s">
        <v>138</v>
      </c>
      <c r="D5" s="27" t="s">
        <v>119</v>
      </c>
      <c r="E5" s="73">
        <v>3</v>
      </c>
      <c r="F5" s="74">
        <v>3</v>
      </c>
      <c r="G5" s="74">
        <v>3</v>
      </c>
      <c r="H5" s="74">
        <v>3</v>
      </c>
      <c r="I5" s="74">
        <v>3</v>
      </c>
      <c r="J5" s="74">
        <v>3</v>
      </c>
      <c r="K5" s="74">
        <v>3</v>
      </c>
      <c r="L5" s="74">
        <v>3</v>
      </c>
      <c r="M5" s="74">
        <v>3</v>
      </c>
      <c r="N5" s="74">
        <v>3</v>
      </c>
      <c r="O5" s="74">
        <v>3</v>
      </c>
      <c r="P5" s="74">
        <v>3</v>
      </c>
      <c r="Q5" s="74">
        <v>2</v>
      </c>
      <c r="R5" s="74">
        <v>3</v>
      </c>
      <c r="S5" s="74">
        <v>3</v>
      </c>
      <c r="T5" s="74">
        <v>3</v>
      </c>
      <c r="U5" s="74">
        <v>3</v>
      </c>
      <c r="V5" s="74">
        <v>3</v>
      </c>
      <c r="W5" s="74">
        <v>2</v>
      </c>
      <c r="X5" s="74">
        <v>3</v>
      </c>
      <c r="Y5" s="74">
        <v>3</v>
      </c>
    </row>
    <row r="6" spans="1:25" ht="46.5" customHeight="1" thickBot="1">
      <c r="A6" s="59" t="s">
        <v>130</v>
      </c>
      <c r="B6" s="25" t="s">
        <v>30</v>
      </c>
      <c r="C6" s="26" t="s">
        <v>138</v>
      </c>
      <c r="D6" s="27" t="s">
        <v>119</v>
      </c>
      <c r="E6" s="73">
        <v>3</v>
      </c>
      <c r="F6" s="74">
        <v>3</v>
      </c>
      <c r="G6" s="74">
        <v>3</v>
      </c>
      <c r="H6" s="74">
        <v>3</v>
      </c>
      <c r="I6" s="74">
        <v>3</v>
      </c>
      <c r="J6" s="74">
        <v>3</v>
      </c>
      <c r="K6" s="74">
        <v>3</v>
      </c>
      <c r="L6" s="74">
        <v>3</v>
      </c>
      <c r="M6" s="74">
        <v>3</v>
      </c>
      <c r="N6" s="74">
        <v>3</v>
      </c>
      <c r="O6" s="74">
        <v>3</v>
      </c>
      <c r="P6" s="74">
        <v>3</v>
      </c>
      <c r="Q6" s="74">
        <v>2</v>
      </c>
      <c r="R6" s="74">
        <v>3</v>
      </c>
      <c r="S6" s="74">
        <v>3</v>
      </c>
      <c r="T6" s="74">
        <v>3</v>
      </c>
      <c r="U6" s="74">
        <v>3</v>
      </c>
      <c r="V6" s="74">
        <v>3</v>
      </c>
      <c r="W6" s="74">
        <v>2</v>
      </c>
      <c r="X6" s="74">
        <v>3</v>
      </c>
      <c r="Y6" s="74">
        <v>3</v>
      </c>
    </row>
    <row r="7" spans="1:25" ht="39" customHeight="1" thickBot="1">
      <c r="A7" s="59" t="s">
        <v>131</v>
      </c>
      <c r="B7" s="25" t="s">
        <v>135</v>
      </c>
      <c r="C7" s="26" t="s">
        <v>8</v>
      </c>
      <c r="D7" s="27" t="s">
        <v>136</v>
      </c>
      <c r="E7" s="73">
        <v>10</v>
      </c>
      <c r="F7" s="74">
        <v>100</v>
      </c>
      <c r="G7" s="74">
        <v>100</v>
      </c>
      <c r="H7" s="74">
        <v>100</v>
      </c>
      <c r="I7" s="74">
        <v>100</v>
      </c>
      <c r="J7" s="74">
        <v>100</v>
      </c>
      <c r="K7" s="74">
        <v>100</v>
      </c>
      <c r="L7" s="74">
        <v>100</v>
      </c>
      <c r="M7" s="74">
        <v>100</v>
      </c>
      <c r="N7" s="74">
        <v>100</v>
      </c>
      <c r="O7" s="74">
        <v>100</v>
      </c>
      <c r="P7" s="74">
        <v>100</v>
      </c>
      <c r="Q7" s="74">
        <v>100</v>
      </c>
      <c r="R7" s="74">
        <v>100</v>
      </c>
      <c r="S7" s="74">
        <v>100</v>
      </c>
      <c r="T7" s="74">
        <v>100</v>
      </c>
      <c r="U7" s="74">
        <v>100</v>
      </c>
      <c r="V7" s="74">
        <v>100</v>
      </c>
      <c r="W7" s="74">
        <v>100</v>
      </c>
      <c r="X7" s="74">
        <v>100</v>
      </c>
      <c r="Y7" s="74">
        <v>100</v>
      </c>
    </row>
    <row r="8" spans="1:25" ht="50.25" customHeight="1" thickBot="1">
      <c r="A8" s="59" t="s">
        <v>132</v>
      </c>
      <c r="B8" s="25" t="s">
        <v>137</v>
      </c>
      <c r="C8" s="26" t="s">
        <v>138</v>
      </c>
      <c r="D8" s="27" t="s">
        <v>26</v>
      </c>
      <c r="E8" s="73">
        <v>3</v>
      </c>
      <c r="F8" s="74">
        <v>3</v>
      </c>
      <c r="G8" s="74">
        <v>0</v>
      </c>
      <c r="H8" s="74">
        <v>0</v>
      </c>
      <c r="I8" s="74">
        <v>3</v>
      </c>
      <c r="J8" s="74">
        <v>3</v>
      </c>
      <c r="K8" s="74">
        <v>3</v>
      </c>
      <c r="L8" s="74">
        <v>0</v>
      </c>
      <c r="M8" s="74">
        <v>3</v>
      </c>
      <c r="N8" s="74">
        <v>3</v>
      </c>
      <c r="O8" s="74">
        <v>3</v>
      </c>
      <c r="P8" s="74">
        <v>3</v>
      </c>
      <c r="Q8" s="74">
        <v>3</v>
      </c>
      <c r="R8" s="74">
        <v>3</v>
      </c>
      <c r="S8" s="74">
        <v>0</v>
      </c>
      <c r="T8" s="74">
        <v>3</v>
      </c>
      <c r="U8" s="74">
        <v>3</v>
      </c>
      <c r="V8" s="74">
        <v>3</v>
      </c>
      <c r="W8" s="74">
        <v>3</v>
      </c>
      <c r="X8" s="74">
        <v>3</v>
      </c>
      <c r="Y8" s="74">
        <v>3</v>
      </c>
    </row>
    <row r="9" spans="1:25" ht="54.75" customHeight="1" thickBot="1">
      <c r="A9" s="59" t="s">
        <v>133</v>
      </c>
      <c r="B9" s="25" t="s">
        <v>50</v>
      </c>
      <c r="C9" s="26" t="s">
        <v>138</v>
      </c>
      <c r="D9" s="27" t="s">
        <v>51</v>
      </c>
      <c r="E9" s="73">
        <v>5</v>
      </c>
      <c r="F9" s="74">
        <v>5</v>
      </c>
      <c r="G9" s="74">
        <v>5</v>
      </c>
      <c r="H9" s="74">
        <v>5</v>
      </c>
      <c r="I9" s="74">
        <v>5</v>
      </c>
      <c r="J9" s="74">
        <v>5</v>
      </c>
      <c r="K9" s="74">
        <v>5</v>
      </c>
      <c r="L9" s="74">
        <v>5</v>
      </c>
      <c r="M9" s="74">
        <v>5</v>
      </c>
      <c r="N9" s="74">
        <v>5</v>
      </c>
      <c r="O9" s="74">
        <v>5</v>
      </c>
      <c r="P9" s="74">
        <v>5</v>
      </c>
      <c r="Q9" s="74">
        <v>5</v>
      </c>
      <c r="R9" s="74">
        <v>5</v>
      </c>
      <c r="S9" s="74">
        <v>5</v>
      </c>
      <c r="T9" s="74">
        <v>5</v>
      </c>
      <c r="U9" s="74">
        <v>5</v>
      </c>
      <c r="V9" s="74">
        <v>5</v>
      </c>
      <c r="W9" s="74">
        <v>5</v>
      </c>
      <c r="X9" s="74">
        <v>5</v>
      </c>
      <c r="Y9" s="74">
        <v>5</v>
      </c>
    </row>
    <row r="10" spans="1:25" ht="69" customHeight="1">
      <c r="A10" s="62" t="s">
        <v>134</v>
      </c>
      <c r="B10" s="38" t="s">
        <v>139</v>
      </c>
      <c r="C10" s="29" t="s">
        <v>138</v>
      </c>
      <c r="D10" s="30" t="s">
        <v>182</v>
      </c>
      <c r="E10" s="29">
        <v>10</v>
      </c>
      <c r="F10" s="74">
        <v>100</v>
      </c>
      <c r="G10" s="74">
        <v>100</v>
      </c>
      <c r="H10" s="74">
        <v>100</v>
      </c>
      <c r="I10" s="74">
        <v>100</v>
      </c>
      <c r="J10" s="74">
        <v>100</v>
      </c>
      <c r="K10" s="74">
        <v>100</v>
      </c>
      <c r="L10" s="74">
        <v>100</v>
      </c>
      <c r="M10" s="74">
        <v>100</v>
      </c>
      <c r="N10" s="74">
        <v>100</v>
      </c>
      <c r="O10" s="74">
        <v>100</v>
      </c>
      <c r="P10" s="74">
        <v>100</v>
      </c>
      <c r="Q10" s="74">
        <v>100</v>
      </c>
      <c r="R10" s="74">
        <v>100</v>
      </c>
      <c r="S10" s="74">
        <v>100</v>
      </c>
      <c r="T10" s="74">
        <v>100</v>
      </c>
      <c r="U10" s="74">
        <v>100</v>
      </c>
      <c r="V10" s="74">
        <v>100</v>
      </c>
      <c r="W10" s="74">
        <v>100</v>
      </c>
      <c r="X10" s="74">
        <v>100</v>
      </c>
      <c r="Y10" s="74">
        <v>100</v>
      </c>
    </row>
    <row r="11" spans="1:25" ht="12.75">
      <c r="A11" s="119" t="s">
        <v>93</v>
      </c>
      <c r="B11" s="120"/>
      <c r="C11" s="120"/>
      <c r="D11" s="121"/>
      <c r="E11" s="33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</sheetData>
  <sheetProtection/>
  <mergeCells count="2">
    <mergeCell ref="A2:O3"/>
    <mergeCell ref="A11:D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1"/>
  <sheetViews>
    <sheetView zoomScale="70" zoomScaleNormal="70" zoomScalePageLayoutView="0" workbookViewId="0" topLeftCell="A1">
      <selection activeCell="Q15" sqref="Q15"/>
    </sheetView>
  </sheetViews>
  <sheetFormatPr defaultColWidth="9.140625" defaultRowHeight="12.75"/>
  <cols>
    <col min="2" max="2" width="54.8515625" style="0" customWidth="1"/>
    <col min="4" max="4" width="31.421875" style="0" customWidth="1"/>
  </cols>
  <sheetData>
    <row r="3" spans="1:25" ht="12.75">
      <c r="A3" s="118" t="s">
        <v>158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s="68" customFormat="1" ht="57">
      <c r="A5" s="66" t="s">
        <v>0</v>
      </c>
      <c r="B5" s="66" t="s">
        <v>1</v>
      </c>
      <c r="C5" s="66" t="s">
        <v>2</v>
      </c>
      <c r="D5" s="66" t="s">
        <v>94</v>
      </c>
      <c r="E5" s="66" t="s">
        <v>95</v>
      </c>
      <c r="F5" s="66" t="s">
        <v>3</v>
      </c>
      <c r="G5" s="66" t="s">
        <v>4</v>
      </c>
      <c r="H5" s="66" t="s">
        <v>5</v>
      </c>
      <c r="I5" s="66" t="s">
        <v>48</v>
      </c>
      <c r="J5" s="66" t="s">
        <v>6</v>
      </c>
      <c r="K5" s="66" t="s">
        <v>7</v>
      </c>
      <c r="L5" s="67" t="s">
        <v>35</v>
      </c>
      <c r="M5" s="67" t="s">
        <v>33</v>
      </c>
      <c r="N5" s="67" t="s">
        <v>43</v>
      </c>
      <c r="O5" s="67" t="s">
        <v>34</v>
      </c>
      <c r="P5" s="67" t="s">
        <v>36</v>
      </c>
      <c r="Q5" s="67" t="s">
        <v>37</v>
      </c>
      <c r="R5" s="67" t="s">
        <v>38</v>
      </c>
      <c r="S5" s="67" t="s">
        <v>44</v>
      </c>
      <c r="T5" s="67" t="s">
        <v>39</v>
      </c>
      <c r="U5" s="67" t="s">
        <v>45</v>
      </c>
      <c r="V5" s="67" t="s">
        <v>40</v>
      </c>
      <c r="W5" s="67" t="s">
        <v>41</v>
      </c>
      <c r="X5" s="67" t="s">
        <v>42</v>
      </c>
      <c r="Y5" s="67" t="s">
        <v>46</v>
      </c>
    </row>
    <row r="6" spans="1:25" ht="69" customHeight="1">
      <c r="A6" s="69" t="s">
        <v>140</v>
      </c>
      <c r="B6" s="31" t="s">
        <v>152</v>
      </c>
      <c r="C6" s="31" t="s">
        <v>138</v>
      </c>
      <c r="D6" s="43" t="s">
        <v>141</v>
      </c>
      <c r="E6" s="87">
        <v>5</v>
      </c>
      <c r="F6" s="87">
        <v>1</v>
      </c>
      <c r="G6" s="87">
        <v>1</v>
      </c>
      <c r="H6" s="87">
        <v>2</v>
      </c>
      <c r="I6" s="87">
        <v>1</v>
      </c>
      <c r="J6" s="87">
        <v>1</v>
      </c>
      <c r="K6" s="87">
        <v>2</v>
      </c>
      <c r="L6" s="87">
        <v>1</v>
      </c>
      <c r="M6" s="87">
        <v>1</v>
      </c>
      <c r="N6" s="87">
        <v>1</v>
      </c>
      <c r="O6" s="87">
        <v>1</v>
      </c>
      <c r="P6" s="87">
        <v>1</v>
      </c>
      <c r="Q6" s="87">
        <v>1</v>
      </c>
      <c r="R6" s="87">
        <v>1</v>
      </c>
      <c r="S6" s="87">
        <v>2</v>
      </c>
      <c r="T6" s="87">
        <v>1</v>
      </c>
      <c r="U6" s="87">
        <v>1</v>
      </c>
      <c r="V6" s="87">
        <v>1</v>
      </c>
      <c r="W6" s="87">
        <v>1</v>
      </c>
      <c r="X6" s="87">
        <v>1</v>
      </c>
      <c r="Y6" s="87">
        <v>1</v>
      </c>
    </row>
    <row r="7" spans="1:25" ht="63.75" customHeight="1">
      <c r="A7" s="69" t="s">
        <v>146</v>
      </c>
      <c r="B7" s="31" t="s">
        <v>142</v>
      </c>
      <c r="C7" s="31" t="s">
        <v>138</v>
      </c>
      <c r="D7" s="123" t="s">
        <v>143</v>
      </c>
      <c r="E7" s="87"/>
      <c r="F7" s="87">
        <v>1</v>
      </c>
      <c r="G7" s="87">
        <v>1</v>
      </c>
      <c r="H7" s="87">
        <v>1</v>
      </c>
      <c r="I7" s="87">
        <v>1</v>
      </c>
      <c r="J7" s="87">
        <v>2</v>
      </c>
      <c r="K7" s="87">
        <v>1</v>
      </c>
      <c r="L7" s="87">
        <v>1</v>
      </c>
      <c r="M7" s="87">
        <v>1</v>
      </c>
      <c r="N7" s="87">
        <v>1</v>
      </c>
      <c r="O7" s="87">
        <v>1</v>
      </c>
      <c r="P7" s="87">
        <v>1</v>
      </c>
      <c r="Q7" s="87">
        <v>2</v>
      </c>
      <c r="R7" s="87">
        <v>1</v>
      </c>
      <c r="S7" s="87">
        <v>1</v>
      </c>
      <c r="T7" s="87">
        <v>1</v>
      </c>
      <c r="U7" s="87">
        <v>1</v>
      </c>
      <c r="V7" s="87">
        <v>1</v>
      </c>
      <c r="W7" s="87">
        <v>1</v>
      </c>
      <c r="X7" s="87">
        <v>1</v>
      </c>
      <c r="Y7" s="87">
        <v>1</v>
      </c>
    </row>
    <row r="8" spans="1:25" ht="68.25" customHeight="1">
      <c r="A8" s="69" t="s">
        <v>147</v>
      </c>
      <c r="B8" s="31" t="s">
        <v>144</v>
      </c>
      <c r="C8" s="31" t="s">
        <v>138</v>
      </c>
      <c r="D8" s="124"/>
      <c r="E8" s="87"/>
      <c r="F8" s="87">
        <v>1</v>
      </c>
      <c r="G8" s="87">
        <v>2</v>
      </c>
      <c r="H8" s="87">
        <v>1</v>
      </c>
      <c r="I8" s="87">
        <v>1</v>
      </c>
      <c r="J8" s="87">
        <v>1</v>
      </c>
      <c r="K8" s="87">
        <v>1</v>
      </c>
      <c r="L8" s="87">
        <v>2</v>
      </c>
      <c r="M8" s="87">
        <v>1</v>
      </c>
      <c r="N8" s="87">
        <v>1</v>
      </c>
      <c r="O8" s="87">
        <v>1</v>
      </c>
      <c r="P8" s="87">
        <v>1</v>
      </c>
      <c r="Q8" s="87">
        <v>1</v>
      </c>
      <c r="R8" s="87">
        <v>1</v>
      </c>
      <c r="S8" s="87">
        <v>1</v>
      </c>
      <c r="T8" s="87">
        <v>2</v>
      </c>
      <c r="U8" s="87">
        <v>1</v>
      </c>
      <c r="V8" s="87">
        <v>1</v>
      </c>
      <c r="W8" s="87">
        <v>1</v>
      </c>
      <c r="X8" s="87">
        <v>1</v>
      </c>
      <c r="Y8" s="87">
        <v>1</v>
      </c>
    </row>
    <row r="9" spans="1:25" ht="79.5" customHeight="1">
      <c r="A9" s="69" t="s">
        <v>148</v>
      </c>
      <c r="B9" s="31" t="s">
        <v>145</v>
      </c>
      <c r="C9" s="31" t="s">
        <v>138</v>
      </c>
      <c r="D9" s="125"/>
      <c r="E9" s="87"/>
      <c r="F9" s="87">
        <v>2</v>
      </c>
      <c r="G9" s="87">
        <v>1</v>
      </c>
      <c r="H9" s="87">
        <v>1</v>
      </c>
      <c r="I9" s="87">
        <v>2</v>
      </c>
      <c r="J9" s="87">
        <v>1</v>
      </c>
      <c r="K9" s="87">
        <v>1</v>
      </c>
      <c r="L9" s="87">
        <v>1</v>
      </c>
      <c r="M9" s="87">
        <v>1</v>
      </c>
      <c r="N9" s="87">
        <v>2</v>
      </c>
      <c r="O9" s="87">
        <v>1</v>
      </c>
      <c r="P9" s="87">
        <v>1</v>
      </c>
      <c r="Q9" s="87">
        <v>1</v>
      </c>
      <c r="R9" s="87">
        <v>1</v>
      </c>
      <c r="S9" s="87">
        <v>1</v>
      </c>
      <c r="T9" s="87">
        <v>1</v>
      </c>
      <c r="U9" s="87">
        <v>1</v>
      </c>
      <c r="V9" s="87">
        <v>2</v>
      </c>
      <c r="W9" s="87">
        <v>1</v>
      </c>
      <c r="X9" s="87">
        <v>1</v>
      </c>
      <c r="Y9" s="87">
        <v>1</v>
      </c>
    </row>
    <row r="10" spans="1:25" ht="12.75">
      <c r="A10" s="122" t="s">
        <v>49</v>
      </c>
      <c r="B10" s="122"/>
      <c r="C10" s="122"/>
      <c r="D10" s="37"/>
      <c r="E10" s="100"/>
      <c r="F10" s="99">
        <v>5</v>
      </c>
      <c r="G10" s="99">
        <v>5</v>
      </c>
      <c r="H10" s="99">
        <v>5</v>
      </c>
      <c r="I10" s="99">
        <v>5</v>
      </c>
      <c r="J10" s="99">
        <v>5</v>
      </c>
      <c r="K10" s="99">
        <v>5</v>
      </c>
      <c r="L10" s="99">
        <v>5</v>
      </c>
      <c r="M10" s="99">
        <v>4</v>
      </c>
      <c r="N10" s="99">
        <v>5</v>
      </c>
      <c r="O10" s="99">
        <v>4</v>
      </c>
      <c r="P10" s="99">
        <v>4</v>
      </c>
      <c r="Q10" s="99">
        <v>5</v>
      </c>
      <c r="R10" s="99">
        <v>4</v>
      </c>
      <c r="S10" s="99">
        <v>5</v>
      </c>
      <c r="T10" s="99">
        <v>5</v>
      </c>
      <c r="U10" s="99">
        <v>4</v>
      </c>
      <c r="V10" s="99">
        <v>5</v>
      </c>
      <c r="W10" s="99">
        <v>4</v>
      </c>
      <c r="X10" s="99">
        <v>4</v>
      </c>
      <c r="Y10" s="99">
        <v>4</v>
      </c>
    </row>
    <row r="14" ht="15.75">
      <c r="B14" s="39"/>
    </row>
    <row r="15" spans="2:3" ht="15.75">
      <c r="B15" s="40"/>
      <c r="C15" s="40"/>
    </row>
    <row r="16" spans="2:3" ht="15.75">
      <c r="B16" s="40"/>
      <c r="C16" s="40"/>
    </row>
    <row r="17" spans="2:24" ht="15.75">
      <c r="B17" s="40"/>
      <c r="C17" s="40"/>
      <c r="X17" s="32"/>
    </row>
    <row r="18" spans="2:3" ht="15.75">
      <c r="B18" s="40"/>
      <c r="C18" s="40"/>
    </row>
    <row r="19" spans="2:3" ht="15.75">
      <c r="B19" s="40"/>
      <c r="C19" s="40"/>
    </row>
    <row r="20" spans="2:3" ht="15.75">
      <c r="B20" s="40"/>
      <c r="C20" s="40"/>
    </row>
    <row r="21" spans="2:3" ht="15.75">
      <c r="B21" s="40"/>
      <c r="C21" s="40"/>
    </row>
  </sheetData>
  <sheetProtection/>
  <mergeCells count="3">
    <mergeCell ref="A3:O4"/>
    <mergeCell ref="A10:C10"/>
    <mergeCell ref="D7:D9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zoomScale="70" zoomScaleNormal="70" zoomScalePageLayoutView="0" workbookViewId="0" topLeftCell="C1">
      <pane ySplit="3" topLeftCell="A64" activePane="bottomLeft" state="frozen"/>
      <selection pane="topLeft" activeCell="A1" sqref="A1"/>
      <selection pane="bottomLeft" activeCell="J1" sqref="J1"/>
    </sheetView>
  </sheetViews>
  <sheetFormatPr defaultColWidth="9.140625" defaultRowHeight="15" customHeight="1"/>
  <cols>
    <col min="1" max="1" width="7.28125" style="5" customWidth="1"/>
    <col min="2" max="2" width="43.8515625" style="5" customWidth="1"/>
    <col min="3" max="3" width="13.00390625" style="5" customWidth="1"/>
    <col min="4" max="4" width="9.57421875" style="5" customWidth="1"/>
    <col min="5" max="5" width="8.7109375" style="5" customWidth="1"/>
    <col min="6" max="7" width="6.8515625" style="5" customWidth="1"/>
    <col min="8" max="9" width="6.140625" style="5" customWidth="1"/>
    <col min="10" max="23" width="15.421875" style="5" bestFit="1" customWidth="1"/>
    <col min="24" max="16384" width="9.140625" style="5" customWidth="1"/>
  </cols>
  <sheetData>
    <row r="1" spans="1:9" ht="31.5" customHeight="1">
      <c r="A1" s="113" t="s">
        <v>193</v>
      </c>
      <c r="B1" s="139"/>
      <c r="C1" s="139"/>
      <c r="D1" s="139"/>
      <c r="E1" s="139"/>
      <c r="F1" s="139"/>
      <c r="G1" s="139"/>
      <c r="H1" s="139"/>
      <c r="I1" s="139"/>
    </row>
    <row r="2" spans="1:23" s="56" customFormat="1" ht="25.5" customHeight="1">
      <c r="A2" s="45" t="s">
        <v>0</v>
      </c>
      <c r="B2" s="149" t="s">
        <v>1</v>
      </c>
      <c r="C2" s="149" t="s">
        <v>18</v>
      </c>
      <c r="D2" s="146" t="s">
        <v>19</v>
      </c>
      <c r="E2" s="147"/>
      <c r="F2" s="147"/>
      <c r="G2" s="147"/>
      <c r="H2" s="147"/>
      <c r="I2" s="147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s="56" customFormat="1" ht="75" customHeight="1">
      <c r="A3" s="57"/>
      <c r="B3" s="150"/>
      <c r="C3" s="150"/>
      <c r="D3" s="45" t="s">
        <v>3</v>
      </c>
      <c r="E3" s="45" t="s">
        <v>4</v>
      </c>
      <c r="F3" s="45" t="s">
        <v>5</v>
      </c>
      <c r="G3" s="45" t="s">
        <v>48</v>
      </c>
      <c r="H3" s="45" t="s">
        <v>6</v>
      </c>
      <c r="I3" s="45" t="s">
        <v>7</v>
      </c>
      <c r="J3" s="47" t="s">
        <v>35</v>
      </c>
      <c r="K3" s="47" t="s">
        <v>33</v>
      </c>
      <c r="L3" s="47" t="s">
        <v>43</v>
      </c>
      <c r="M3" s="47" t="s">
        <v>34</v>
      </c>
      <c r="N3" s="47" t="s">
        <v>36</v>
      </c>
      <c r="O3" s="47" t="s">
        <v>37</v>
      </c>
      <c r="P3" s="47" t="s">
        <v>38</v>
      </c>
      <c r="Q3" s="47" t="s">
        <v>44</v>
      </c>
      <c r="R3" s="47" t="s">
        <v>39</v>
      </c>
      <c r="S3" s="47" t="s">
        <v>45</v>
      </c>
      <c r="T3" s="47" t="s">
        <v>40</v>
      </c>
      <c r="U3" s="47" t="s">
        <v>41</v>
      </c>
      <c r="V3" s="47" t="s">
        <v>42</v>
      </c>
      <c r="W3" s="47" t="s">
        <v>46</v>
      </c>
    </row>
    <row r="4" spans="1:23" ht="18" customHeight="1">
      <c r="A4" s="143" t="s">
        <v>184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5"/>
    </row>
    <row r="5" spans="1:23" ht="30" customHeight="1">
      <c r="A5" s="7" t="s">
        <v>57</v>
      </c>
      <c r="B5" s="8" t="s">
        <v>161</v>
      </c>
      <c r="C5" s="10">
        <v>10</v>
      </c>
      <c r="D5" s="49">
        <f>IF(AND('Слепец Гурина'!F6&lt;=5,'Слепец Гурина'!F6&gt;0),10,IF(AND('Слепец Гурина'!F6&gt;=6,'Слепец Гурина'!F6&lt;=10),5,0))</f>
        <v>0</v>
      </c>
      <c r="E5" s="49">
        <f>IF(AND('Слепец Гурина'!G6&lt;=5,'Слепец Гурина'!G6&gt;0),10,IF(AND('Слепец Гурина'!G6&gt;=6,'Слепец Гурина'!G6&lt;=10),5,0))</f>
        <v>5</v>
      </c>
      <c r="F5" s="49">
        <f>IF(AND('Слепец Гурина'!H6&lt;=5,'Слепец Гурина'!H6&gt;0),10,IF(AND('Слепец Гурина'!H6&gt;=6,'Слепец Гурина'!H6&lt;=10),5,0))</f>
        <v>10</v>
      </c>
      <c r="G5" s="49">
        <f>IF(AND('Слепец Гурина'!I6&lt;=5,'Слепец Гурина'!I6&gt;0),10,IF(AND('Слепец Гурина'!I6&gt;=6,'Слепец Гурина'!I6&lt;=10),5,0))</f>
        <v>5</v>
      </c>
      <c r="H5" s="49">
        <f>IF(AND('Слепец Гурина'!J6&lt;=5,'Слепец Гурина'!J6&gt;0),10,IF(AND('Слепец Гурина'!J6&gt;=6,'Слепец Гурина'!J6&lt;=10),5,0))</f>
        <v>0</v>
      </c>
      <c r="I5" s="49">
        <f>IF(AND('Слепец Гурина'!K6&lt;=5,'Слепец Гурина'!K6&gt;0),10,IF(AND('Слепец Гурина'!K6&gt;=6,'Слепец Гурина'!K6&lt;=10),5,0))</f>
        <v>5</v>
      </c>
      <c r="J5" s="49">
        <f>IF(AND('Слепец Гурина'!L6&lt;=5,'Слепец Гурина'!L6&gt;0),10,IF(AND('Слепец Гурина'!L6&gt;=6,'Слепец Гурина'!L6&lt;=10),5,0))</f>
        <v>0</v>
      </c>
      <c r="K5" s="49">
        <f>IF(AND('Слепец Гурина'!M6&lt;=5,'Слепец Гурина'!M6&gt;0),10,IF(AND('Слепец Гурина'!M6&gt;=6,'Слепец Гурина'!M6&lt;=10),5,0))</f>
        <v>10</v>
      </c>
      <c r="L5" s="49">
        <f>IF(AND('Слепец Гурина'!N6&lt;=5,'Слепец Гурина'!N6&gt;0),10,IF(AND('Слепец Гурина'!N6&gt;=6,'Слепец Гурина'!N6&lt;=10),5,0))</f>
        <v>0</v>
      </c>
      <c r="M5" s="49">
        <f>IF(AND('Слепец Гурина'!O6&lt;=5,'Слепец Гурина'!O6&gt;0),10,IF(AND('Слепец Гурина'!O6&gt;=6,'Слепец Гурина'!O6&lt;=10),5,0))</f>
        <v>5</v>
      </c>
      <c r="N5" s="49">
        <f>IF(AND('Слепец Гурина'!P6&lt;=5,'Слепец Гурина'!P6&gt;0),10,IF(AND('Слепец Гурина'!P6&gt;=6,'Слепец Гурина'!P6&lt;=10),5,0))</f>
        <v>10</v>
      </c>
      <c r="O5" s="49">
        <f>IF(AND('Слепец Гурина'!Q6&lt;=5,'Слепец Гурина'!Q6&gt;0),10,IF(AND('Слепец Гурина'!Q6&gt;=6,'Слепец Гурина'!Q6&lt;=10),5,0))</f>
        <v>0</v>
      </c>
      <c r="P5" s="49">
        <f>IF(AND('Слепец Гурина'!R6&lt;=5,'Слепец Гурина'!R6&gt;0),10,IF(AND('Слепец Гурина'!R6&gt;=6,'Слепец Гурина'!R6&lt;=10),5,0))</f>
        <v>0</v>
      </c>
      <c r="Q5" s="49">
        <f>IF(AND('Слепец Гурина'!S6&lt;=5,'Слепец Гурина'!S6&gt;0),10,IF(AND('Слепец Гурина'!S6&gt;=6,'Слепец Гурина'!S6&lt;=10),5,0))</f>
        <v>10</v>
      </c>
      <c r="R5" s="49">
        <f>IF(AND('Слепец Гурина'!T6&lt;=5,'Слепец Гурина'!T6&gt;0),10,IF(AND('Слепец Гурина'!T6&gt;=6,'Слепец Гурина'!T6&lt;=10),5,0))</f>
        <v>10</v>
      </c>
      <c r="S5" s="49">
        <f>IF(AND('Слепец Гурина'!U6&lt;=5,'Слепец Гурина'!U6&gt;0),10,IF(AND('Слепец Гурина'!U6&gt;=6,'Слепец Гурина'!U6&lt;=10),5,0))</f>
        <v>0</v>
      </c>
      <c r="T5" s="49">
        <f>IF(AND('Слепец Гурина'!V6&lt;=5,'Слепец Гурина'!V6&gt;0),10,IF(AND('Слепец Гурина'!V6&gt;=6,'Слепец Гурина'!V6&lt;=10),5,0))</f>
        <v>0</v>
      </c>
      <c r="U5" s="49">
        <f>IF(AND('Слепец Гурина'!W6&lt;=5,'Слепец Гурина'!W6&gt;0),10,IF(AND('Слепец Гурина'!W6&gt;=6,'Слепец Гурина'!W6&lt;=10),5,0))</f>
        <v>0</v>
      </c>
      <c r="V5" s="49">
        <f>IF(AND('Слепец Гурина'!X6&lt;=5,'Слепец Гурина'!X6&gt;0),10,IF(AND('Слепец Гурина'!X6&gt;=6,'Слепец Гурина'!X6&lt;=10),5,0))</f>
        <v>0</v>
      </c>
      <c r="W5" s="49">
        <f>IF(AND('Слепец Гурина'!Y6&lt;=5,'Слепец Гурина'!Y6&gt;0),10,IF(AND('Слепец Гурина'!Y6&gt;=6,'Слепец Гурина'!Y6&lt;=10),5,0))</f>
        <v>5</v>
      </c>
    </row>
    <row r="6" spans="1:23" ht="31.5">
      <c r="A6" s="12" t="s">
        <v>58</v>
      </c>
      <c r="B6" s="8" t="s">
        <v>59</v>
      </c>
      <c r="C6" s="10">
        <v>20</v>
      </c>
      <c r="D6" s="49">
        <f>IF(AND('Слепец Гурина'!F7&lt;=5,'Слепец Гурина'!F7&gt;0),10,IF(AND('Слепец Гурина'!F7&gt;=6,'Слепец Гурина'!F7&lt;=10),5,0))</f>
        <v>5</v>
      </c>
      <c r="E6" s="49">
        <f>IF(AND('Слепец Гурина'!G7&lt;=5,'Слепец Гурина'!G7&gt;0),10,IF(AND('Слепец Гурина'!G7&gt;=6,'Слепец Гурина'!G7&lt;=10),5,0))</f>
        <v>5</v>
      </c>
      <c r="F6" s="49">
        <f>IF(AND('Слепец Гурина'!H7&lt;=5,'Слепец Гурина'!H7&gt;0),10,IF(AND('Слепец Гурина'!H7&gt;=6,'Слепец Гурина'!H7&lt;=10),5,0))</f>
        <v>5</v>
      </c>
      <c r="G6" s="49">
        <f>IF(AND('Слепец Гурина'!I7&lt;=5,'Слепец Гурина'!I7&gt;0),10,IF(AND('Слепец Гурина'!I7&gt;=6,'Слепец Гурина'!I7&lt;=10),5,0))</f>
        <v>10</v>
      </c>
      <c r="H6" s="49">
        <f>IF(AND('Слепец Гурина'!J7&lt;=5,'Слепец Гурина'!J7&gt;0),10,IF(AND('Слепец Гурина'!J7&gt;=6,'Слепец Гурина'!J7&lt;=10),5,0))</f>
        <v>5</v>
      </c>
      <c r="I6" s="49">
        <f>IF(AND('Слепец Гурина'!K7&lt;=5,'Слепец Гурина'!K7&gt;0),10,IF(AND('Слепец Гурина'!K7&gt;=6,'Слепец Гурина'!K7&lt;=10),5,0))</f>
        <v>5</v>
      </c>
      <c r="J6" s="49">
        <f>IF(AND('Слепец Гурина'!L7&lt;=5,'Слепец Гурина'!L7&gt;0),10,IF(AND('Слепец Гурина'!L7&gt;=6,'Слепец Гурина'!L7&lt;=10),5,0))</f>
        <v>0</v>
      </c>
      <c r="K6" s="49">
        <f>IF(AND('Слепец Гурина'!M7&lt;=5,'Слепец Гурина'!M7&gt;0),10,IF(AND('Слепец Гурина'!M7&gt;=6,'Слепец Гурина'!M7&lt;=10),5,0))</f>
        <v>0</v>
      </c>
      <c r="L6" s="49">
        <f>IF(AND('Слепец Гурина'!N7&lt;=5,'Слепец Гурина'!N7&gt;0),10,IF(AND('Слепец Гурина'!N7&gt;=6,'Слепец Гурина'!N7&lt;=10),5,0))</f>
        <v>0</v>
      </c>
      <c r="M6" s="49">
        <f>IF(AND('Слепец Гурина'!O7&lt;=5,'Слепец Гурина'!O7&gt;0),10,IF(AND('Слепец Гурина'!O7&gt;=6,'Слепец Гурина'!O7&lt;=10),5,0))</f>
        <v>10</v>
      </c>
      <c r="N6" s="49">
        <f>IF(AND('Слепец Гурина'!P7&lt;=5,'Слепец Гурина'!P7&gt;0),10,IF(AND('Слепец Гурина'!P7&gt;=6,'Слепец Гурина'!P7&lt;=10),5,0))</f>
        <v>0</v>
      </c>
      <c r="O6" s="49">
        <f>IF(AND('Слепец Гурина'!Q7&lt;=5,'Слепец Гурина'!Q7&gt;0),10,IF(AND('Слепец Гурина'!Q7&gt;=6,'Слепец Гурина'!Q7&lt;=10),5,0))</f>
        <v>0</v>
      </c>
      <c r="P6" s="49">
        <f>IF(AND('Слепец Гурина'!R7&lt;=5,'Слепец Гурина'!R7&gt;0),10,IF(AND('Слепец Гурина'!R7&gt;=6,'Слепец Гурина'!R7&lt;=10),5,0))</f>
        <v>10</v>
      </c>
      <c r="Q6" s="49">
        <f>IF(AND('Слепец Гурина'!S7&lt;=5,'Слепец Гурина'!S7&gt;0),10,IF(AND('Слепец Гурина'!S7&gt;=6,'Слепец Гурина'!S7&lt;=10),5,0))</f>
        <v>10</v>
      </c>
      <c r="R6" s="49">
        <f>IF(AND('Слепец Гурина'!T7&lt;=5,'Слепец Гурина'!T7&gt;0),10,IF(AND('Слепец Гурина'!T7&gt;=6,'Слепец Гурина'!T7&lt;=10),5,0))</f>
        <v>0</v>
      </c>
      <c r="S6" s="49">
        <f>IF(AND('Слепец Гурина'!U7&lt;=5,'Слепец Гурина'!U7&gt;0),10,IF(AND('Слепец Гурина'!U7&gt;=6,'Слепец Гурина'!U7&lt;=10),5,0))</f>
        <v>0</v>
      </c>
      <c r="T6" s="49">
        <f>IF(AND('Слепец Гурина'!V7&lt;=5,'Слепец Гурина'!V7&gt;0),10,IF(AND('Слепец Гурина'!V7&gt;=6,'Слепец Гурина'!V7&lt;=10),5,0))</f>
        <v>0</v>
      </c>
      <c r="U6" s="49">
        <f>IF(AND('Слепец Гурина'!W7&lt;=5,'Слепец Гурина'!W7&gt;0),10,IF(AND('Слепец Гурина'!W7&gt;=6,'Слепец Гурина'!W7&lt;=10),5,0))</f>
        <v>0</v>
      </c>
      <c r="V6" s="49">
        <f>IF(AND('Слепец Гурина'!X7&lt;=5,'Слепец Гурина'!X7&gt;0),10,IF(AND('Слепец Гурина'!X7&gt;=6,'Слепец Гурина'!X7&lt;=10),5,0))</f>
        <v>0</v>
      </c>
      <c r="W6" s="49">
        <f>IF(AND('Слепец Гурина'!Y7&lt;=5,'Слепец Гурина'!Y7&gt;0),10,IF(AND('Слепец Гурина'!Y7&gt;=6,'Слепец Гурина'!Y7&lt;=10),5,0))</f>
        <v>10</v>
      </c>
    </row>
    <row r="7" spans="1:23" ht="31.5">
      <c r="A7" s="13" t="s">
        <v>60</v>
      </c>
      <c r="B7" s="8" t="s">
        <v>61</v>
      </c>
      <c r="C7" s="14">
        <v>30</v>
      </c>
      <c r="D7" s="49">
        <f>IF(AND('Слепец Гурина'!F8&lt;=5,'Слепец Гурина'!F8&gt;0),30,IF(AND('Слепец Гурина'!F8&gt;=6,'Слепец Гурина'!F8&lt;=10),15,0))</f>
        <v>15</v>
      </c>
      <c r="E7" s="49">
        <f>IF(AND('Слепец Гурина'!G8&lt;=5,'Слепец Гурина'!G8&gt;0),30,IF(AND('Слепец Гурина'!G8&gt;=6,'Слепец Гурина'!G8&lt;=10),15,0))</f>
        <v>30</v>
      </c>
      <c r="F7" s="49">
        <f>IF(AND('Слепец Гурина'!H8&lt;=5,'Слепец Гурина'!H8&gt;0),30,IF(AND('Слепец Гурина'!H8&gt;=6,'Слепец Гурина'!H8&lt;=10),15,0))</f>
        <v>30</v>
      </c>
      <c r="G7" s="49">
        <f>IF(AND('Слепец Гурина'!I8&lt;=5,'Слепец Гурина'!I8&gt;0),30,IF(AND('Слепец Гурина'!I8&gt;=6,'Слепец Гурина'!I8&lt;=10),15,0))</f>
        <v>15</v>
      </c>
      <c r="H7" s="49">
        <f>IF(AND('Слепец Гурина'!J8&lt;=5,'Слепец Гурина'!J8&gt;0),30,IF(AND('Слепец Гурина'!J8&gt;=6,'Слепец Гурина'!J8&lt;=10),15,0))</f>
        <v>15</v>
      </c>
      <c r="I7" s="49">
        <f>IF(AND('Слепец Гурина'!K8&lt;=5,'Слепец Гурина'!K8&gt;0),30,IF(AND('Слепец Гурина'!K8&gt;=6,'Слепец Гурина'!K8&lt;=10),15,0))</f>
        <v>30</v>
      </c>
      <c r="J7" s="49">
        <f>IF(AND('Слепец Гурина'!L8&lt;=5,'Слепец Гурина'!L8&gt;0),30,IF(AND('Слепец Гурина'!L8&gt;=6,'Слепец Гурина'!L8&lt;=10),15,0))</f>
        <v>30</v>
      </c>
      <c r="K7" s="49">
        <f>IF(AND('Слепец Гурина'!M8&lt;=5,'Слепец Гурина'!M8&gt;0),30,IF(AND('Слепец Гурина'!M8&gt;=6,'Слепец Гурина'!M8&lt;=10),15,0))</f>
        <v>0</v>
      </c>
      <c r="L7" s="49">
        <f>IF(AND('Слепец Гурина'!N8&lt;=5,'Слепец Гурина'!N8&gt;0),30,IF(AND('Слепец Гурина'!N8&gt;=6,'Слепец Гурина'!N8&lt;=10),15,0))</f>
        <v>0</v>
      </c>
      <c r="M7" s="49">
        <f>IF(AND('Слепец Гурина'!O8&lt;=5,'Слепец Гурина'!O8&gt;0),30,IF(AND('Слепец Гурина'!O8&gt;=6,'Слепец Гурина'!O8&lt;=10),15,0))</f>
        <v>0</v>
      </c>
      <c r="N7" s="49">
        <f>IF(AND('Слепец Гурина'!P8&lt;=5,'Слепец Гурина'!P8&gt;0),30,IF(AND('Слепец Гурина'!P8&gt;=6,'Слепец Гурина'!P8&lt;=10),15,0))</f>
        <v>0</v>
      </c>
      <c r="O7" s="49">
        <f>IF(AND('Слепец Гурина'!Q8&lt;=5,'Слепец Гурина'!Q8&gt;0),30,IF(AND('Слепец Гурина'!Q8&gt;=6,'Слепец Гурина'!Q8&lt;=10),15,0))</f>
        <v>15</v>
      </c>
      <c r="P7" s="49">
        <f>IF(AND('Слепец Гурина'!R8&lt;=5,'Слепец Гурина'!R8&gt;0),30,IF(AND('Слепец Гурина'!R8&gt;=6,'Слепец Гурина'!R8&lt;=10),15,0))</f>
        <v>0</v>
      </c>
      <c r="Q7" s="49">
        <f>IF(AND('Слепец Гурина'!S8&lt;=5,'Слепец Гурина'!S8&gt;0),30,IF(AND('Слепец Гурина'!S8&gt;=6,'Слепец Гурина'!S8&lt;=10),15,0))</f>
        <v>0</v>
      </c>
      <c r="R7" s="49">
        <f>IF(AND('Слепец Гурина'!T8&lt;=5,'Слепец Гурина'!T8&gt;0),30,IF(AND('Слепец Гурина'!T8&gt;=6,'Слепец Гурина'!T8&lt;=10),15,0))</f>
        <v>15</v>
      </c>
      <c r="S7" s="49">
        <f>IF(AND('Слепец Гурина'!U8&lt;=5,'Слепец Гурина'!U8&gt;0),30,IF(AND('Слепец Гурина'!U8&gt;=6,'Слепец Гурина'!U8&lt;=10),15,0))</f>
        <v>0</v>
      </c>
      <c r="T7" s="49">
        <f>IF(AND('Слепец Гурина'!V8&lt;=5,'Слепец Гурина'!V8&gt;0),30,IF(AND('Слепец Гурина'!V8&gt;=6,'Слепец Гурина'!V8&lt;=10),15,0))</f>
        <v>30</v>
      </c>
      <c r="U7" s="49">
        <f>IF(AND('Слепец Гурина'!W8&lt;=5,'Слепец Гурина'!W8&gt;0),30,IF(AND('Слепец Гурина'!W8&gt;=6,'Слепец Гурина'!W8&lt;=10),15,0))</f>
        <v>0</v>
      </c>
      <c r="V7" s="49">
        <f>IF(AND('Слепец Гурина'!X8&lt;=5,'Слепец Гурина'!X8&gt;0),30,IF(AND('Слепец Гурина'!X8&gt;=6,'Слепец Гурина'!X8&lt;=10),15,0))</f>
        <v>0</v>
      </c>
      <c r="W7" s="49">
        <f>IF(AND('Слепец Гурина'!Y8&lt;=5,'Слепец Гурина'!Y8&gt;0),30,IF(AND('Слепец Гурина'!Y8&gt;=6,'Слепец Гурина'!Y8&lt;=10),15,0))</f>
        <v>0</v>
      </c>
    </row>
    <row r="8" spans="1:23" ht="51" customHeight="1">
      <c r="A8" s="13" t="s">
        <v>62</v>
      </c>
      <c r="B8" s="8" t="s">
        <v>63</v>
      </c>
      <c r="C8" s="14">
        <v>30</v>
      </c>
      <c r="D8" s="49">
        <f>IF('Слепец Гурина'!F9=30,30,0)</f>
        <v>30</v>
      </c>
      <c r="E8" s="49">
        <f>IF('Слепец Гурина'!G9=30,30,0)</f>
        <v>30</v>
      </c>
      <c r="F8" s="49">
        <f>IF('Слепец Гурина'!H9=30,30,0)</f>
        <v>0</v>
      </c>
      <c r="G8" s="49">
        <f>IF('Слепец Гурина'!I9=30,30,0)</f>
        <v>0</v>
      </c>
      <c r="H8" s="49">
        <f>IF('Слепец Гурина'!J9=30,30,0)</f>
        <v>0</v>
      </c>
      <c r="I8" s="49">
        <f>IF('Слепец Гурина'!K9=30,30,0)</f>
        <v>0</v>
      </c>
      <c r="J8" s="49">
        <f>IF('Слепец Гурина'!L9=30,30,0)</f>
        <v>30</v>
      </c>
      <c r="K8" s="49">
        <f>IF('Слепец Гурина'!M9=30,30,0)</f>
        <v>30</v>
      </c>
      <c r="L8" s="49">
        <f>IF('Слепец Гурина'!N9=30,30,0)</f>
        <v>30</v>
      </c>
      <c r="M8" s="49">
        <f>IF('Слепец Гурина'!O9=30,30,0)</f>
        <v>30</v>
      </c>
      <c r="N8" s="49">
        <f>IF('Слепец Гурина'!P9=30,30,0)</f>
        <v>30</v>
      </c>
      <c r="O8" s="49">
        <f>IF('Слепец Гурина'!Q9=30,30,0)</f>
        <v>30</v>
      </c>
      <c r="P8" s="49">
        <f>IF('Слепец Гурина'!R9=30,30,0)</f>
        <v>0</v>
      </c>
      <c r="Q8" s="49">
        <f>IF('Слепец Гурина'!S9=30,30,0)</f>
        <v>30</v>
      </c>
      <c r="R8" s="49">
        <f>IF('Слепец Гурина'!T9=30,30,0)</f>
        <v>30</v>
      </c>
      <c r="S8" s="49">
        <f>IF('Слепец Гурина'!U9=30,30,0)</f>
        <v>30</v>
      </c>
      <c r="T8" s="49">
        <f>IF('Слепец Гурина'!V9=30,30,0)</f>
        <v>30</v>
      </c>
      <c r="U8" s="49">
        <f>IF('Слепец Гурина'!W9=30,30,0)</f>
        <v>30</v>
      </c>
      <c r="V8" s="49">
        <f>IF('Слепец Гурина'!X9=30,30,0)</f>
        <v>30</v>
      </c>
      <c r="W8" s="49">
        <f>IF('Слепец Гурина'!Y9=30,30,0)</f>
        <v>30</v>
      </c>
    </row>
    <row r="9" spans="1:23" ht="31.5">
      <c r="A9" s="13" t="s">
        <v>64</v>
      </c>
      <c r="B9" s="8" t="s">
        <v>65</v>
      </c>
      <c r="C9" s="14">
        <v>5</v>
      </c>
      <c r="D9" s="49">
        <f>IF('Слепец Гурина'!F10=100,5,0)</f>
        <v>5</v>
      </c>
      <c r="E9" s="49">
        <f>IF('Слепец Гурина'!G10=100,5,0)</f>
        <v>5</v>
      </c>
      <c r="F9" s="49">
        <f>IF('Слепец Гурина'!H10=100,5,0)</f>
        <v>5</v>
      </c>
      <c r="G9" s="49">
        <f>IF('Слепец Гурина'!I10=100,5,0)</f>
        <v>5</v>
      </c>
      <c r="H9" s="49">
        <f>IF('Слепец Гурина'!J10=100,5,0)</f>
        <v>5</v>
      </c>
      <c r="I9" s="49">
        <f>IF('Слепец Гурина'!K10=100,5,0)</f>
        <v>5</v>
      </c>
      <c r="J9" s="49">
        <f>IF('Слепец Гурина'!L10=100,5,0)</f>
        <v>5</v>
      </c>
      <c r="K9" s="49">
        <f>IF('Слепец Гурина'!M10=100,5,0)</f>
        <v>5</v>
      </c>
      <c r="L9" s="49">
        <f>IF('Слепец Гурина'!N10=100,5,0)</f>
        <v>5</v>
      </c>
      <c r="M9" s="49">
        <f>IF('Слепец Гурина'!O10=100,5,0)</f>
        <v>5</v>
      </c>
      <c r="N9" s="49">
        <f>IF('Слепец Гурина'!P10=100,5,0)</f>
        <v>5</v>
      </c>
      <c r="O9" s="49">
        <f>IF('Слепец Гурина'!Q10=100,5,0)</f>
        <v>5</v>
      </c>
      <c r="P9" s="49">
        <f>IF('Слепец Гурина'!R10=100,5,0)</f>
        <v>5</v>
      </c>
      <c r="Q9" s="49">
        <f>IF('Слепец Гурина'!S10=100,5,0)</f>
        <v>5</v>
      </c>
      <c r="R9" s="49">
        <f>IF('Слепец Гурина'!T10=100,5,0)</f>
        <v>5</v>
      </c>
      <c r="S9" s="49">
        <f>IF('Слепец Гурина'!U10=100,5,0)</f>
        <v>5</v>
      </c>
      <c r="T9" s="49">
        <f>IF('Слепец Гурина'!V10=100,5,0)</f>
        <v>5</v>
      </c>
      <c r="U9" s="49">
        <f>IF('Слепец Гурина'!W10=100,5,0)</f>
        <v>5</v>
      </c>
      <c r="V9" s="49">
        <f>IF('Слепец Гурина'!X10=100,5,0)</f>
        <v>5</v>
      </c>
      <c r="W9" s="49">
        <f>IF('Слепец Гурина'!Y10=100,5,0)</f>
        <v>5</v>
      </c>
    </row>
    <row r="10" spans="1:23" ht="31.5">
      <c r="A10" s="13" t="s">
        <v>67</v>
      </c>
      <c r="B10" s="8" t="s">
        <v>68</v>
      </c>
      <c r="C10" s="14">
        <v>5</v>
      </c>
      <c r="D10" s="49">
        <f>IF('Слепец Гурина'!F11=100,5,0)</f>
        <v>5</v>
      </c>
      <c r="E10" s="49">
        <f>IF('Слепец Гурина'!G11=100,5,0)</f>
        <v>5</v>
      </c>
      <c r="F10" s="49">
        <f>IF('Слепец Гурина'!H11=100,5,0)</f>
        <v>5</v>
      </c>
      <c r="G10" s="49">
        <f>IF('Слепец Гурина'!I11=100,5,0)</f>
        <v>5</v>
      </c>
      <c r="H10" s="49">
        <f>IF('Слепец Гурина'!J11=100,5,0)</f>
        <v>5</v>
      </c>
      <c r="I10" s="49">
        <f>IF('Слепец Гурина'!K11=100,5,0)</f>
        <v>5</v>
      </c>
      <c r="J10" s="49">
        <f>IF('Слепец Гурина'!L11=100,5,0)</f>
        <v>5</v>
      </c>
      <c r="K10" s="49">
        <f>IF('Слепец Гурина'!M11=100,5,0)</f>
        <v>0</v>
      </c>
      <c r="L10" s="49">
        <f>IF('Слепец Гурина'!N11=100,5,0)</f>
        <v>5</v>
      </c>
      <c r="M10" s="49">
        <f>IF('Слепец Гурина'!O11=100,5,0)</f>
        <v>0</v>
      </c>
      <c r="N10" s="49">
        <f>IF('Слепец Гурина'!P11=100,5,0)</f>
        <v>5</v>
      </c>
      <c r="O10" s="49">
        <f>IF('Слепец Гурина'!Q11=100,5,0)</f>
        <v>5</v>
      </c>
      <c r="P10" s="49">
        <f>IF('Слепец Гурина'!R11=100,5,0)</f>
        <v>5</v>
      </c>
      <c r="Q10" s="49">
        <f>IF('Слепец Гурина'!S11=100,5,0)</f>
        <v>0</v>
      </c>
      <c r="R10" s="49">
        <f>IF('Слепец Гурина'!T11=100,5,0)</f>
        <v>5</v>
      </c>
      <c r="S10" s="49">
        <f>IF('Слепец Гурина'!U11=100,5,0)</f>
        <v>0</v>
      </c>
      <c r="T10" s="49">
        <f>IF('Слепец Гурина'!V11=100,5,0)</f>
        <v>5</v>
      </c>
      <c r="U10" s="49">
        <f>IF('Слепец Гурина'!W11=100,5,0)</f>
        <v>5</v>
      </c>
      <c r="V10" s="49">
        <f>IF('Слепец Гурина'!X11=100,5,0)</f>
        <v>0</v>
      </c>
      <c r="W10" s="49">
        <f>IF('Слепец Гурина'!Y11=100,5,0)</f>
        <v>0</v>
      </c>
    </row>
    <row r="11" spans="1:23" ht="78.75">
      <c r="A11" s="13" t="s">
        <v>69</v>
      </c>
      <c r="B11" s="15" t="s">
        <v>70</v>
      </c>
      <c r="C11" s="14">
        <v>10</v>
      </c>
      <c r="D11" s="49">
        <f>IF(AND('Слепец Гурина'!F12&lt;=100,'Слепец Гурина'!F12&gt;=95),10,IF(AND('Слепец Гурина'!F12&gt;=80,'Слепец Гурина'!F12&lt;=94),5,IF(AND('Слепец Гурина'!F12&lt;=79,'Слепец Гурина'!F12&gt;=70),2,0)))</f>
        <v>5</v>
      </c>
      <c r="E11" s="49">
        <f>IF(AND('Слепец Гурина'!G12&lt;=100,'Слепец Гурина'!G12&gt;=95),10,IF(AND('Слепец Гурина'!G12&gt;=80,'Слепец Гурина'!G12&lt;=94),5,IF(AND('Слепец Гурина'!G12&lt;=79,'Слепец Гурина'!G12&gt;=70),2,0)))</f>
        <v>5</v>
      </c>
      <c r="F11" s="49">
        <f>IF(AND('Слепец Гурина'!H12&lt;=100,'Слепец Гурина'!H12&gt;=95),10,IF(AND('Слепец Гурина'!H12&gt;=80,'Слепец Гурина'!H12&lt;=94),5,IF(AND('Слепец Гурина'!H12&lt;=79,'Слепец Гурина'!H12&gt;=70),2,0)))</f>
        <v>10</v>
      </c>
      <c r="G11" s="49">
        <f>IF(AND('Слепец Гурина'!I12&lt;=100,'Слепец Гурина'!I12&gt;=95),10,IF(AND('Слепец Гурина'!I12&gt;=80,'Слепец Гурина'!I12&lt;=94),5,IF(AND('Слепец Гурина'!I12&lt;=79,'Слепец Гурина'!I12&gt;=70),2,0)))</f>
        <v>5</v>
      </c>
      <c r="H11" s="49">
        <f>IF(AND('Слепец Гурина'!J12&lt;=100,'Слепец Гурина'!J12&gt;=95),10,IF(AND('Слепец Гурина'!J12&gt;=80,'Слепец Гурина'!J12&lt;=94),5,IF(AND('Слепец Гурина'!J12&lt;=79,'Слепец Гурина'!J12&gt;=70),2,0)))</f>
        <v>5</v>
      </c>
      <c r="I11" s="49">
        <f>IF(AND('Слепец Гурина'!K12&lt;=100,'Слепец Гурина'!K12&gt;=95),10,IF(AND('Слепец Гурина'!K12&gt;=80,'Слепец Гурина'!K12&lt;=94),5,IF(AND('Слепец Гурина'!K12&lt;=79,'Слепец Гурина'!K12&gt;=70),2,0)))</f>
        <v>10</v>
      </c>
      <c r="J11" s="49">
        <f>IF(AND('Слепец Гурина'!L12&lt;=100,'Слепец Гурина'!L12&gt;=95),10,IF(AND('Слепец Гурина'!L12&gt;=80,'Слепец Гурина'!L12&lt;=94),5,IF(AND('Слепец Гурина'!L12&lt;=79,'Слепец Гурина'!L12&gt;=70),2,0)))</f>
        <v>5</v>
      </c>
      <c r="K11" s="49">
        <f>IF(AND('Слепец Гурина'!M12&lt;=100,'Слепец Гурина'!M12&gt;=95),10,IF(AND('Слепец Гурина'!M12&gt;=80,'Слепец Гурина'!M12&lt;=94),5,IF(AND('Слепец Гурина'!M12&lt;=79,'Слепец Гурина'!M12&gt;=70),2,0)))</f>
        <v>10</v>
      </c>
      <c r="L11" s="49">
        <f>IF(AND('Слепец Гурина'!N12&lt;=100,'Слепец Гурина'!N12&gt;=95),10,IF(AND('Слепец Гурина'!N12&gt;=80,'Слепец Гурина'!N12&lt;=94),5,IF(AND('Слепец Гурина'!N12&lt;=79,'Слепец Гурина'!N12&gt;=70),2,0)))</f>
        <v>10</v>
      </c>
      <c r="M11" s="49">
        <f>IF(AND('Слепец Гурина'!O12&lt;=100,'Слепец Гурина'!O12&gt;=95),10,IF(AND('Слепец Гурина'!O12&gt;=80,'Слепец Гурина'!O12&lt;=94),5,IF(AND('Слепец Гурина'!O12&lt;=79,'Слепец Гурина'!O12&gt;=70),2,0)))</f>
        <v>10</v>
      </c>
      <c r="N11" s="49">
        <f>IF(AND('Слепец Гурина'!P12&lt;=100,'Слепец Гурина'!P12&gt;=95),10,IF(AND('Слепец Гурина'!P12&gt;=80,'Слепец Гурина'!P12&lt;=94),5,IF(AND('Слепец Гурина'!P12&lt;=79,'Слепец Гурина'!P12&gt;=70),2,0)))</f>
        <v>5</v>
      </c>
      <c r="O11" s="49">
        <f>IF(AND('Слепец Гурина'!Q12&lt;=100,'Слепец Гурина'!Q12&gt;=95),10,IF(AND('Слепец Гурина'!Q12&gt;=80,'Слепец Гурина'!Q12&lt;=94),5,IF(AND('Слепец Гурина'!Q12&lt;=79,'Слепец Гурина'!Q12&gt;=70),2,0)))</f>
        <v>5</v>
      </c>
      <c r="P11" s="49">
        <f>IF(AND('Слепец Гурина'!R12&lt;=100,'Слепец Гурина'!R12&gt;=95),10,IF(AND('Слепец Гурина'!R12&gt;=80,'Слепец Гурина'!R12&lt;=94),5,IF(AND('Слепец Гурина'!R12&lt;=79,'Слепец Гурина'!R12&gt;=70),2,0)))</f>
        <v>5</v>
      </c>
      <c r="Q11" s="49">
        <f>IF(AND('Слепец Гурина'!S12&lt;=100,'Слепец Гурина'!S12&gt;=95),10,IF(AND('Слепец Гурина'!S12&gt;=80,'Слепец Гурина'!S12&lt;=94),5,IF(AND('Слепец Гурина'!S12&lt;=79,'Слепец Гурина'!S12&gt;=70),2,0)))</f>
        <v>10</v>
      </c>
      <c r="R11" s="49">
        <f>IF(AND('Слепец Гурина'!T12&lt;=100,'Слепец Гурина'!T12&gt;=95),10,IF(AND('Слепец Гурина'!T12&gt;=80,'Слепец Гурина'!T12&lt;=94),5,IF(AND('Слепец Гурина'!T12&lt;=79,'Слепец Гурина'!T12&gt;=70),2,0)))</f>
        <v>5</v>
      </c>
      <c r="S11" s="49">
        <f>IF(AND('Слепец Гурина'!U12&lt;=100,'Слепец Гурина'!U12&gt;=95),10,IF(AND('Слепец Гурина'!U12&gt;=80,'Слепец Гурина'!U12&lt;=94),5,IF(AND('Слепец Гурина'!U12&lt;=79,'Слепец Гурина'!U12&gt;=70),2,0)))</f>
        <v>10</v>
      </c>
      <c r="T11" s="49">
        <f>IF(AND('Слепец Гурина'!V12&lt;=100,'Слепец Гурина'!V12&gt;=95),10,IF(AND('Слепец Гурина'!V12&gt;=80,'Слепец Гурина'!V12&lt;=94),5,IF(AND('Слепец Гурина'!V12&lt;=79,'Слепец Гурина'!V12&gt;=70),2,0)))</f>
        <v>5</v>
      </c>
      <c r="U11" s="49">
        <f>IF(AND('Слепец Гурина'!W12&lt;=100,'Слепец Гурина'!W12&gt;=95),10,IF(AND('Слепец Гурина'!W12&gt;=80,'Слепец Гурина'!W12&lt;=94),5,IF(AND('Слепец Гурина'!W12&lt;=79,'Слепец Гурина'!W12&gt;=70),2,0)))</f>
        <v>5</v>
      </c>
      <c r="V11" s="49">
        <f>IF(AND('Слепец Гурина'!X12&lt;=100,'Слепец Гурина'!X12&gt;=95),10,IF(AND('Слепец Гурина'!X12&gt;=80,'Слепец Гурина'!X12&lt;=94),5,IF(AND('Слепец Гурина'!X12&lt;=79,'Слепец Гурина'!X12&gt;=70),2,0)))</f>
        <v>5</v>
      </c>
      <c r="W11" s="49">
        <f>IF(AND('Слепец Гурина'!Y12&lt;=100,'Слепец Гурина'!Y12&gt;=95),10,IF(AND('Слепец Гурина'!Y12&gt;=80,'Слепец Гурина'!Y12&lt;=94),5,IF(AND('Слепец Гурина'!Y12&lt;=79,'Слепец Гурина'!Y12&gt;=70),2,0)))</f>
        <v>10</v>
      </c>
    </row>
    <row r="12" spans="1:23" ht="78.75">
      <c r="A12" s="13" t="s">
        <v>71</v>
      </c>
      <c r="B12" s="16" t="s">
        <v>72</v>
      </c>
      <c r="C12" s="17">
        <v>15</v>
      </c>
      <c r="D12" s="49">
        <f>IF(AND('Слепец Гурина'!F13&lt;=80,'Слепец Гурина'!F13&gt;=70),15,IF(AND('Слепец Гурина'!F13&gt;=60,'Слепец Гурина'!F13&lt;=69),10,IF(AND('Слепец Гурина'!F13&lt;=59,'Слепец Гурина'!F13&gt;=40),3,0)))</f>
        <v>10</v>
      </c>
      <c r="E12" s="49">
        <f>IF(AND('Слепец Гурина'!G13&lt;=80,'Слепец Гурина'!G13&gt;=70),15,IF(AND('Слепец Гурина'!G13&gt;=60,'Слепец Гурина'!G13&lt;=69),10,IF(AND('Слепец Гурина'!G13&lt;=59,'Слепец Гурина'!G13&gt;=40),3,0)))</f>
        <v>15</v>
      </c>
      <c r="F12" s="49">
        <f>IF(AND('Слепец Гурина'!H13&lt;=80,'Слепец Гурина'!H13&gt;=70),15,IF(AND('Слепец Гурина'!H13&gt;=60,'Слепец Гурина'!H13&lt;=69),10,IF(AND('Слепец Гурина'!H13&lt;=59,'Слепец Гурина'!H13&gt;=40),3,0)))</f>
        <v>0</v>
      </c>
      <c r="G12" s="49">
        <f>IF(AND('Слепец Гурина'!I13&lt;=80,'Слепец Гурина'!I13&gt;=70),15,IF(AND('Слепец Гурина'!I13&gt;=60,'Слепец Гурина'!I13&lt;=69),10,IF(AND('Слепец Гурина'!I13&lt;=59,'Слепец Гурина'!I13&gt;=40),3,0)))</f>
        <v>10</v>
      </c>
      <c r="H12" s="49">
        <f>IF(AND('Слепец Гурина'!J13&lt;=80,'Слепец Гурина'!J13&gt;=70),15,IF(AND('Слепец Гурина'!J13&gt;=60,'Слепец Гурина'!J13&lt;=69),10,IF(AND('Слепец Гурина'!J13&lt;=59,'Слепец Гурина'!J13&gt;=40),3,0)))</f>
        <v>10</v>
      </c>
      <c r="I12" s="49">
        <f>IF(AND('Слепец Гурина'!K13&lt;=80,'Слепец Гурина'!K13&gt;=70),15,IF(AND('Слепец Гурина'!K13&gt;=60,'Слепец Гурина'!K13&lt;=69),10,IF(AND('Слепец Гурина'!K13&lt;=59,'Слепец Гурина'!K13&gt;=40),3,0)))</f>
        <v>15</v>
      </c>
      <c r="J12" s="49">
        <f>IF(AND('Слепец Гурина'!L13&lt;=80,'Слепец Гурина'!L13&gt;=70),15,IF(AND('Слепец Гурина'!L13&gt;=60,'Слепец Гурина'!L13&lt;=69),10,IF(AND('Слепец Гурина'!L13&lt;=59,'Слепец Гурина'!L13&gt;=40),3,0)))</f>
        <v>3</v>
      </c>
      <c r="K12" s="49">
        <f>IF(AND('Слепец Гурина'!M13&lt;=80,'Слепец Гурина'!M13&gt;=70),15,IF(AND('Слепец Гурина'!M13&gt;=60,'Слепец Гурина'!M13&lt;=69),10,IF(AND('Слепец Гурина'!M13&lt;=59,'Слепец Гурина'!M13&gt;=40),3,0)))</f>
        <v>0</v>
      </c>
      <c r="L12" s="49">
        <f>IF(AND('Слепец Гурина'!N13&lt;=80,'Слепец Гурина'!N13&gt;=70),15,IF(AND('Слепец Гурина'!N13&gt;=60,'Слепец Гурина'!N13&lt;=69),10,IF(AND('Слепец Гурина'!N13&lt;=59,'Слепец Гурина'!N13&gt;=40),3,0)))</f>
        <v>3</v>
      </c>
      <c r="M12" s="49">
        <f>IF(AND('Слепец Гурина'!O13&lt;=80,'Слепец Гурина'!O13&gt;=70),15,IF(AND('Слепец Гурина'!O13&gt;=60,'Слепец Гурина'!O13&lt;=69),10,IF(AND('Слепец Гурина'!O13&lt;=59,'Слепец Гурина'!O13&gt;=40),3,0)))</f>
        <v>0</v>
      </c>
      <c r="N12" s="49">
        <f>IF(AND('Слепец Гурина'!P13&lt;=80,'Слепец Гурина'!P13&gt;=70),15,IF(AND('Слепец Гурина'!P13&gt;=60,'Слепец Гурина'!P13&lt;=69),10,IF(AND('Слепец Гурина'!P13&lt;=59,'Слепец Гурина'!P13&gt;=40),3,0)))</f>
        <v>0</v>
      </c>
      <c r="O12" s="49">
        <f>IF(AND('Слепец Гурина'!Q13&lt;=80,'Слепец Гурина'!Q13&gt;=70),15,IF(AND('Слепец Гурина'!Q13&gt;=60,'Слепец Гурина'!Q13&lt;=69),10,IF(AND('Слепец Гурина'!Q13&lt;=59,'Слепец Гурина'!Q13&gt;=40),3,0)))</f>
        <v>0</v>
      </c>
      <c r="P12" s="49">
        <f>IF(AND('Слепец Гурина'!R13&lt;=80,'Слепец Гурина'!R13&gt;=70),15,IF(AND('Слепец Гурина'!R13&gt;=60,'Слепец Гурина'!R13&lt;=69),10,IF(AND('Слепец Гурина'!R13&lt;=59,'Слепец Гурина'!R13&gt;=40),3,0)))</f>
        <v>3</v>
      </c>
      <c r="Q12" s="49">
        <f>IF(AND('Слепец Гурина'!S13&lt;=80,'Слепец Гурина'!S13&gt;=70),15,IF(AND('Слепец Гурина'!S13&gt;=60,'Слепец Гурина'!S13&lt;=69),10,IF(AND('Слепец Гурина'!S13&lt;=59,'Слепец Гурина'!S13&gt;=40),3,0)))</f>
        <v>0</v>
      </c>
      <c r="R12" s="49">
        <f>IF(AND('Слепец Гурина'!T13&lt;=80,'Слепец Гурина'!T13&gt;=70),15,IF(AND('Слепец Гурина'!T13&gt;=60,'Слепец Гурина'!T13&lt;=69),10,IF(AND('Слепец Гурина'!T13&lt;=59,'Слепец Гурина'!T13&gt;=40),3,0)))</f>
        <v>10</v>
      </c>
      <c r="S12" s="49">
        <f>IF(AND('Слепец Гурина'!U13&lt;=80,'Слепец Гурина'!U13&gt;=70),15,IF(AND('Слепец Гурина'!U13&gt;=60,'Слепец Гурина'!U13&lt;=69),10,IF(AND('Слепец Гурина'!U13&lt;=59,'Слепец Гурина'!U13&gt;=40),3,0)))</f>
        <v>0</v>
      </c>
      <c r="T12" s="49">
        <f>IF(AND('Слепец Гурина'!V13&lt;=80,'Слепец Гурина'!V13&gt;=70),15,IF(AND('Слепец Гурина'!V13&gt;=60,'Слепец Гурина'!V13&lt;=69),10,IF(AND('Слепец Гурина'!V13&lt;=59,'Слепец Гурина'!V13&gt;=40),3,0)))</f>
        <v>3</v>
      </c>
      <c r="U12" s="49">
        <f>IF(AND('Слепец Гурина'!W13&lt;=80,'Слепец Гурина'!W13&gt;=70),15,IF(AND('Слепец Гурина'!W13&gt;=60,'Слепец Гурина'!W13&lt;=69),10,IF(AND('Слепец Гурина'!W13&lt;=59,'Слепец Гурина'!W13&gt;=40),3,0)))</f>
        <v>3</v>
      </c>
      <c r="V12" s="49">
        <f>IF(AND('Слепец Гурина'!X13&lt;=80,'Слепец Гурина'!X13&gt;=70),15,IF(AND('Слепец Гурина'!X13&gt;=60,'Слепец Гурина'!X13&lt;=69),10,IF(AND('Слепец Гурина'!X13&lt;=59,'Слепец Гурина'!X13&gt;=40),3,0)))</f>
        <v>15</v>
      </c>
      <c r="W12" s="49">
        <f>IF(AND('Слепец Гурина'!Y13&lt;=80,'Слепец Гурина'!Y13&gt;=70),15,IF(AND('Слепец Гурина'!Y13&gt;=60,'Слепец Гурина'!Y13&lt;=69),10,IF(AND('Слепец Гурина'!Y13&lt;=59,'Слепец Гурина'!Y13&gt;=40),3,0)))</f>
        <v>3</v>
      </c>
    </row>
    <row r="13" spans="1:23" ht="78.75">
      <c r="A13" s="13" t="s">
        <v>73</v>
      </c>
      <c r="B13" s="15" t="s">
        <v>74</v>
      </c>
      <c r="C13" s="14">
        <v>10</v>
      </c>
      <c r="D13" s="49">
        <f>IF(AND('Слепец Гурина'!F14&lt;=100,'Слепец Гурина'!F14&gt;=95),10,IF(AND('Слепец Гурина'!F14&gt;=80,'Слепец Гурина'!F14&lt;=94),5,IF(AND('Слепец Гурина'!F14&lt;=79,'Слепец Гурина'!F14&gt;=70),2,0)))</f>
        <v>0</v>
      </c>
      <c r="E13" s="49">
        <f>IF(AND('Слепец Гурина'!G14&lt;=100,'Слепец Гурина'!G14&gt;=95),10,IF(AND('Слепец Гурина'!G14&gt;=80,'Слепец Гурина'!G14&lt;=94),5,IF(AND('Слепец Гурина'!G14&lt;=79,'Слепец Гурина'!G14&gt;=70),2,0)))</f>
        <v>0</v>
      </c>
      <c r="F13" s="49">
        <f>IF(AND('Слепец Гурина'!H14&lt;=100,'Слепец Гурина'!H14&gt;=95),10,IF(AND('Слепец Гурина'!H14&gt;=80,'Слепец Гурина'!H14&lt;=94),5,IF(AND('Слепец Гурина'!H14&lt;=79,'Слепец Гурина'!H14&gt;=70),2,0)))</f>
        <v>0</v>
      </c>
      <c r="G13" s="49">
        <f>IF(AND('Слепец Гурина'!I14&lt;=100,'Слепец Гурина'!I14&gt;=95),10,IF(AND('Слепец Гурина'!I14&gt;=80,'Слепец Гурина'!I14&lt;=94),5,IF(AND('Слепец Гурина'!I14&lt;=79,'Слепец Гурина'!I14&gt;=70),2,0)))</f>
        <v>0</v>
      </c>
      <c r="H13" s="49">
        <f>IF(AND('Слепец Гурина'!J14&lt;=100,'Слепец Гурина'!J14&gt;=95),10,IF(AND('Слепец Гурина'!J14&gt;=80,'Слепец Гурина'!J14&lt;=94),5,IF(AND('Слепец Гурина'!J14&lt;=79,'Слепец Гурина'!J14&gt;=70),2,0)))</f>
        <v>0</v>
      </c>
      <c r="I13" s="49">
        <f>IF(AND('Слепец Гурина'!K14&lt;=100,'Слепец Гурина'!K14&gt;=95),10,IF(AND('Слепец Гурина'!K14&gt;=80,'Слепец Гурина'!K14&lt;=94),5,IF(AND('Слепец Гурина'!K14&lt;=79,'Слепец Гурина'!K14&gt;=70),2,0)))</f>
        <v>0</v>
      </c>
      <c r="J13" s="49">
        <f>IF(AND('Слепец Гурина'!L14&lt;=100,'Слепец Гурина'!L14&gt;=95),10,IF(AND('Слепец Гурина'!L14&gt;=80,'Слепец Гурина'!L14&lt;=94),5,IF(AND('Слепец Гурина'!L14&lt;=79,'Слепец Гурина'!L14&gt;=70),2,0)))</f>
        <v>2</v>
      </c>
      <c r="K13" s="49">
        <f>IF(AND('Слепец Гурина'!M14&lt;=100,'Слепец Гурина'!M14&gt;=95),10,IF(AND('Слепец Гурина'!M14&gt;=80,'Слепец Гурина'!M14&lt;=94),5,IF(AND('Слепец Гурина'!M14&lt;=79,'Слепец Гурина'!M14&gt;=70),2,0)))</f>
        <v>10</v>
      </c>
      <c r="L13" s="49">
        <f>IF(AND('Слепец Гурина'!N14&lt;=100,'Слепец Гурина'!N14&gt;=95),10,IF(AND('Слепец Гурина'!N14&gt;=80,'Слепец Гурина'!N14&lt;=94),5,IF(AND('Слепец Гурина'!N14&lt;=79,'Слепец Гурина'!N14&gt;=70),2,0)))</f>
        <v>10</v>
      </c>
      <c r="M13" s="49">
        <f>IF(AND('Слепец Гурина'!O14&lt;=100,'Слепец Гурина'!O14&gt;=95),10,IF(AND('Слепец Гурина'!O14&gt;=80,'Слепец Гурина'!O14&lt;=94),5,IF(AND('Слепец Гурина'!O14&lt;=79,'Слепец Гурина'!O14&gt;=70),2,0)))</f>
        <v>0</v>
      </c>
      <c r="N13" s="49">
        <f>IF(AND('Слепец Гурина'!P14&lt;=100,'Слепец Гурина'!P14&gt;=95),10,IF(AND('Слепец Гурина'!P14&gt;=80,'Слепец Гурина'!P14&lt;=94),5,IF(AND('Слепец Гурина'!P14&lt;=79,'Слепец Гурина'!P14&gt;=70),2,0)))</f>
        <v>10</v>
      </c>
      <c r="O13" s="49">
        <f>IF(AND('Слепец Гурина'!Q14&lt;=100,'Слепец Гурина'!Q14&gt;=95),10,IF(AND('Слепец Гурина'!Q14&gt;=80,'Слепец Гурина'!Q14&lt;=94),5,IF(AND('Слепец Гурина'!Q14&lt;=79,'Слепец Гурина'!Q14&gt;=70),2,0)))</f>
        <v>5</v>
      </c>
      <c r="P13" s="49">
        <f>IF(AND('Слепец Гурина'!R14&lt;=100,'Слепец Гурина'!R14&gt;=95),10,IF(AND('Слепец Гурина'!R14&gt;=80,'Слепец Гурина'!R14&lt;=94),5,IF(AND('Слепец Гурина'!R14&lt;=79,'Слепец Гурина'!R14&gt;=70),2,0)))</f>
        <v>5</v>
      </c>
      <c r="Q13" s="49">
        <f>IF(AND('Слепец Гурина'!S14&lt;=100,'Слепец Гурина'!S14&gt;=95),10,IF(AND('Слепец Гурина'!S14&gt;=80,'Слепец Гурина'!S14&lt;=94),5,IF(AND('Слепец Гурина'!S14&lt;=79,'Слепец Гурина'!S14&gt;=70),2,0)))</f>
        <v>5</v>
      </c>
      <c r="R13" s="49">
        <f>IF(AND('Слепец Гурина'!T14&lt;=100,'Слепец Гурина'!T14&gt;=95),10,IF(AND('Слепец Гурина'!T14&gt;=80,'Слепец Гурина'!T14&lt;=94),5,IF(AND('Слепец Гурина'!T14&lt;=79,'Слепец Гурина'!T14&gt;=70),2,0)))</f>
        <v>2</v>
      </c>
      <c r="S13" s="49">
        <f>IF(AND('Слепец Гурина'!U14&lt;=100,'Слепец Гурина'!U14&gt;=95),10,IF(AND('Слепец Гурина'!U14&gt;=80,'Слепец Гурина'!U14&lt;=94),5,IF(AND('Слепец Гурина'!U14&lt;=79,'Слепец Гурина'!U14&gt;=70),2,0)))</f>
        <v>5</v>
      </c>
      <c r="T13" s="49">
        <f>IF(AND('Слепец Гурина'!V14&lt;=100,'Слепец Гурина'!V14&gt;=95),10,IF(AND('Слепец Гурина'!V14&gt;=80,'Слепец Гурина'!V14&lt;=94),5,IF(AND('Слепец Гурина'!V14&lt;=79,'Слепец Гурина'!V14&gt;=70),2,0)))</f>
        <v>2</v>
      </c>
      <c r="U13" s="49">
        <f>IF(AND('Слепец Гурина'!W14&lt;=100,'Слепец Гурина'!W14&gt;=95),10,IF(AND('Слепец Гурина'!W14&gt;=80,'Слепец Гурина'!W14&lt;=94),5,IF(AND('Слепец Гурина'!W14&lt;=79,'Слепец Гурина'!W14&gt;=70),2,0)))</f>
        <v>2</v>
      </c>
      <c r="V13" s="49">
        <f>IF(AND('Слепец Гурина'!X14&lt;=100,'Слепец Гурина'!X14&gt;=95),10,IF(AND('Слепец Гурина'!X14&gt;=80,'Слепец Гурина'!X14&lt;=94),5,IF(AND('Слепец Гурина'!X14&lt;=79,'Слепец Гурина'!X14&gt;=70),2,0)))</f>
        <v>0</v>
      </c>
      <c r="W13" s="49">
        <f>IF(AND('Слепец Гурина'!Y14&lt;=100,'Слепец Гурина'!Y14&gt;=95),10,IF(AND('Слепец Гурина'!Y14&gt;=80,'Слепец Гурина'!Y14&lt;=94),5,IF(AND('Слепец Гурина'!Y14&lt;=79,'Слепец Гурина'!Y14&gt;=70),2,0)))</f>
        <v>5</v>
      </c>
    </row>
    <row r="14" spans="1:23" ht="78.75">
      <c r="A14" s="13" t="s">
        <v>75</v>
      </c>
      <c r="B14" s="15" t="s">
        <v>76</v>
      </c>
      <c r="C14" s="14">
        <v>15</v>
      </c>
      <c r="D14" s="49">
        <f>IF(AND('Слепец Гурина'!F15&lt;=80,'Слепец Гурина'!F15&gt;=70),15,IF(AND('Слепец Гурина'!F15&gt;=60,'Слепец Гурина'!F15&lt;=69),10,IF(AND('Слепец Гурина'!F15&lt;=59,'Слепец Гурина'!F15&gt;=40),3,0)))</f>
        <v>0</v>
      </c>
      <c r="E14" s="49">
        <f>IF(AND('Слепец Гурина'!G15&lt;=80,'Слепец Гурина'!G15&gt;=70),15,IF(AND('Слепец Гурина'!G15&gt;=60,'Слепец Гурина'!G15&lt;=69),10,IF(AND('Слепец Гурина'!G15&lt;=59,'Слепец Гурина'!G15&gt;=40),3,0)))</f>
        <v>0</v>
      </c>
      <c r="F14" s="49">
        <f>IF(AND('Слепец Гурина'!H15&lt;=80,'Слепец Гурина'!H15&gt;=70),15,IF(AND('Слепец Гурина'!H15&gt;=60,'Слепец Гурина'!H15&lt;=69),10,IF(AND('Слепец Гурина'!H15&lt;=59,'Слепец Гурина'!H15&gt;=40),3,0)))</f>
        <v>0</v>
      </c>
      <c r="G14" s="49">
        <f>IF(AND('Слепец Гурина'!I15&lt;=80,'Слепец Гурина'!I15&gt;=70),15,IF(AND('Слепец Гурина'!I15&gt;=60,'Слепец Гурина'!I15&lt;=69),10,IF(AND('Слепец Гурина'!I15&lt;=59,'Слепец Гурина'!I15&gt;=40),3,0)))</f>
        <v>0</v>
      </c>
      <c r="H14" s="49">
        <f>IF(AND('Слепец Гурина'!J15&lt;=80,'Слепец Гурина'!J15&gt;=70),15,IF(AND('Слепец Гурина'!J15&gt;=60,'Слепец Гурина'!J15&lt;=69),10,IF(AND('Слепец Гурина'!J15&lt;=59,'Слепец Гурина'!J15&gt;=40),3,0)))</f>
        <v>0</v>
      </c>
      <c r="I14" s="49">
        <f>IF(AND('Слепец Гурина'!K15&lt;=80,'Слепец Гурина'!K15&gt;=70),15,IF(AND('Слепец Гурина'!K15&gt;=60,'Слепец Гурина'!K15&lt;=69),10,IF(AND('Слепец Гурина'!K15&lt;=59,'Слепец Гурина'!K15&gt;=40),3,0)))</f>
        <v>0</v>
      </c>
      <c r="J14" s="49">
        <f>IF(AND('Слепец Гурина'!L15&lt;=80,'Слепец Гурина'!L15&gt;=70),15,IF(AND('Слепец Гурина'!L15&gt;=60,'Слепец Гурина'!L15&lt;=69),10,IF(AND('Слепец Гурина'!L15&lt;=59,'Слепец Гурина'!L15&gt;=40),3,0)))</f>
        <v>0</v>
      </c>
      <c r="K14" s="49">
        <f>IF(AND('Слепец Гурина'!M15&lt;=80,'Слепец Гурина'!M15&gt;=70),15,IF(AND('Слепец Гурина'!M15&gt;=60,'Слепец Гурина'!M15&lt;=69),10,IF(AND('Слепец Гурина'!M15&lt;=59,'Слепец Гурина'!M15&gt;=40),3,0)))</f>
        <v>0</v>
      </c>
      <c r="L14" s="49">
        <f>IF(AND('Слепец Гурина'!N15&lt;=80,'Слепец Гурина'!N15&gt;=70),15,IF(AND('Слепец Гурина'!N15&gt;=60,'Слепец Гурина'!N15&lt;=69),10,IF(AND('Слепец Гурина'!N15&lt;=59,'Слепец Гурина'!N15&gt;=40),3,0)))</f>
        <v>3</v>
      </c>
      <c r="M14" s="49">
        <f>IF(AND('Слепец Гурина'!O15&lt;=80,'Слепец Гурина'!O15&gt;=70),15,IF(AND('Слепец Гурина'!O15&gt;=60,'Слепец Гурина'!O15&lt;=69),10,IF(AND('Слепец Гурина'!O15&lt;=59,'Слепец Гурина'!O15&gt;=40),3,0)))</f>
        <v>0</v>
      </c>
      <c r="N14" s="49">
        <f>IF(AND('Слепец Гурина'!P15&lt;=80,'Слепец Гурина'!P15&gt;=70),15,IF(AND('Слепец Гурина'!P15&gt;=60,'Слепец Гурина'!P15&lt;=69),10,IF(AND('Слепец Гурина'!P15&lt;=59,'Слепец Гурина'!P15&gt;=40),3,0)))</f>
        <v>0</v>
      </c>
      <c r="O14" s="49">
        <f>IF(AND('Слепец Гурина'!Q15&lt;=80,'Слепец Гурина'!Q15&gt;=70),15,IF(AND('Слепец Гурина'!Q15&gt;=60,'Слепец Гурина'!Q15&lt;=69),10,IF(AND('Слепец Гурина'!Q15&lt;=59,'Слепец Гурина'!Q15&gt;=40),3,0)))</f>
        <v>0</v>
      </c>
      <c r="P14" s="49">
        <f>IF(AND('Слепец Гурина'!R15&lt;=80,'Слепец Гурина'!R15&gt;=70),15,IF(AND('Слепец Гурина'!R15&gt;=60,'Слепец Гурина'!R15&lt;=69),10,IF(AND('Слепец Гурина'!R15&lt;=59,'Слепец Гурина'!R15&gt;=40),3,0)))</f>
        <v>0</v>
      </c>
      <c r="Q14" s="49">
        <f>IF(AND('Слепец Гурина'!S15&lt;=80,'Слепец Гурина'!S15&gt;=70),15,IF(AND('Слепец Гурина'!S15&gt;=60,'Слепец Гурина'!S15&lt;=69),10,IF(AND('Слепец Гурина'!S15&lt;=59,'Слепец Гурина'!S15&gt;=40),3,0)))</f>
        <v>0</v>
      </c>
      <c r="R14" s="49">
        <f>IF(AND('Слепец Гурина'!T15&lt;=80,'Слепец Гурина'!T15&gt;=70),15,IF(AND('Слепец Гурина'!T15&gt;=60,'Слепец Гурина'!T15&lt;=69),10,IF(AND('Слепец Гурина'!T15&lt;=59,'Слепец Гурина'!T15&gt;=40),3,0)))</f>
        <v>0</v>
      </c>
      <c r="S14" s="49">
        <f>IF(AND('Слепец Гурина'!U15&lt;=80,'Слепец Гурина'!U15&gt;=70),15,IF(AND('Слепец Гурина'!U15&gt;=60,'Слепец Гурина'!U15&lt;=69),10,IF(AND('Слепец Гурина'!U15&lt;=59,'Слепец Гурина'!U15&gt;=40),3,0)))</f>
        <v>3</v>
      </c>
      <c r="T14" s="49">
        <f>IF(AND('Слепец Гурина'!V15&lt;=80,'Слепец Гурина'!V15&gt;=70),15,IF(AND('Слепец Гурина'!V15&gt;=60,'Слепец Гурина'!V15&lt;=69),10,IF(AND('Слепец Гурина'!V15&lt;=59,'Слепец Гурина'!V15&gt;=40),3,0)))</f>
        <v>0</v>
      </c>
      <c r="U14" s="49">
        <f>IF(AND('Слепец Гурина'!W15&lt;=80,'Слепец Гурина'!W15&gt;=70),15,IF(AND('Слепец Гурина'!W15&gt;=60,'Слепец Гурина'!W15&lt;=69),10,IF(AND('Слепец Гурина'!W15&lt;=59,'Слепец Гурина'!W15&gt;=40),3,0)))</f>
        <v>0</v>
      </c>
      <c r="V14" s="49">
        <f>IF(AND('Слепец Гурина'!X15&lt;=80,'Слепец Гурина'!X15&gt;=70),15,IF(AND('Слепец Гурина'!X15&gt;=60,'Слепец Гурина'!X15&lt;=69),10,IF(AND('Слепец Гурина'!X15&lt;=59,'Слепец Гурина'!X15&gt;=40),3,0)))</f>
        <v>0</v>
      </c>
      <c r="W14" s="49">
        <f>IF(AND('Слепец Гурина'!Y15&lt;=80,'Слепец Гурина'!Y15&gt;=70),15,IF(AND('Слепец Гурина'!Y15&gt;=60,'Слепец Гурина'!Y15&lt;=69),10,IF(AND('Слепец Гурина'!Y15&lt;=59,'Слепец Гурина'!Y15&gt;=40),3,0)))</f>
        <v>0</v>
      </c>
    </row>
    <row r="15" spans="1:23" ht="78.75">
      <c r="A15" s="13" t="s">
        <v>77</v>
      </c>
      <c r="B15" s="15" t="s">
        <v>78</v>
      </c>
      <c r="C15" s="14">
        <v>10</v>
      </c>
      <c r="D15" s="49">
        <f>IF(AND('Слепец Гурина'!F16&lt;=100,'Слепец Гурина'!F16&gt;=95),10,IF(AND('Слепец Гурина'!F16&gt;=80,'Слепец Гурина'!F16&lt;=94),5,IF(AND('Слепец Гурина'!F16&lt;=79,'Слепец Гурина'!F16&gt;=70),2,0)))</f>
        <v>10</v>
      </c>
      <c r="E15" s="49">
        <f>IF(AND('Слепец Гурина'!G16&lt;=100,'Слепец Гурина'!G16&gt;=95),10,IF(AND('Слепец Гурина'!G16&gt;=80,'Слепец Гурина'!G16&lt;=94),5,IF(AND('Слепец Гурина'!G16&lt;=79,'Слепец Гурина'!G16&gt;=70),2,0)))</f>
        <v>10</v>
      </c>
      <c r="F15" s="49">
        <f>IF(AND('Слепец Гурина'!H16&lt;=100,'Слепец Гурина'!H16&gt;=95),10,IF(AND('Слепец Гурина'!H16&gt;=80,'Слепец Гурина'!H16&lt;=94),5,IF(AND('Слепец Гурина'!H16&lt;=79,'Слепец Гурина'!H16&gt;=70),2,0)))</f>
        <v>5</v>
      </c>
      <c r="G15" s="49">
        <f>IF(AND('Слепец Гурина'!I16&lt;=100,'Слепец Гурина'!I16&gt;=95),10,IF(AND('Слепец Гурина'!I16&gt;=80,'Слепец Гурина'!I16&lt;=94),5,IF(AND('Слепец Гурина'!I16&lt;=79,'Слепец Гурина'!I16&gt;=70),2,0)))</f>
        <v>10</v>
      </c>
      <c r="H15" s="49">
        <f>IF(AND('Слепец Гурина'!J16&lt;=100,'Слепец Гурина'!J16&gt;=95),10,IF(AND('Слепец Гурина'!J16&gt;=80,'Слепец Гурина'!J16&lt;=94),5,IF(AND('Слепец Гурина'!J16&lt;=79,'Слепец Гурина'!J16&gt;=70),2,0)))</f>
        <v>10</v>
      </c>
      <c r="I15" s="49">
        <f>IF(AND('Слепец Гурина'!K16&lt;=100,'Слепец Гурина'!K16&gt;=95),10,IF(AND('Слепец Гурина'!K16&gt;=80,'Слепец Гурина'!K16&lt;=94),5,IF(AND('Слепец Гурина'!K16&lt;=79,'Слепец Гурина'!K16&gt;=70),2,0)))</f>
        <v>5</v>
      </c>
      <c r="J15" s="49">
        <f>IF(AND('Слепец Гурина'!L16&lt;=100,'Слепец Гурина'!L16&gt;=95),10,IF(AND('Слепец Гурина'!L16&gt;=80,'Слепец Гурина'!L16&lt;=94),5,IF(AND('Слепец Гурина'!L16&lt;=79,'Слепец Гурина'!L16&gt;=70),2,0)))</f>
        <v>10</v>
      </c>
      <c r="K15" s="49">
        <f>IF(AND('Слепец Гурина'!M16&lt;=100,'Слепец Гурина'!M16&gt;=95),10,IF(AND('Слепец Гурина'!M16&gt;=80,'Слепец Гурина'!M16&lt;=94),5,IF(AND('Слепец Гурина'!M16&lt;=79,'Слепец Гурина'!M16&gt;=70),2,0)))</f>
        <v>0</v>
      </c>
      <c r="L15" s="49">
        <f>IF(AND('Слепец Гурина'!N16&lt;=100,'Слепец Гурина'!N16&gt;=95),10,IF(AND('Слепец Гурина'!N16&gt;=80,'Слепец Гурина'!N16&lt;=94),5,IF(AND('Слепец Гурина'!N16&lt;=79,'Слепец Гурина'!N16&gt;=70),2,0)))</f>
        <v>10</v>
      </c>
      <c r="M15" s="49">
        <f>IF(AND('Слепец Гурина'!O16&lt;=100,'Слепец Гурина'!O16&gt;=95),10,IF(AND('Слепец Гурина'!O16&gt;=80,'Слепец Гурина'!O16&lt;=94),5,IF(AND('Слепец Гурина'!O16&lt;=79,'Слепец Гурина'!O16&gt;=70),2,0)))</f>
        <v>0</v>
      </c>
      <c r="N15" s="49">
        <f>IF(AND('Слепец Гурина'!P16&lt;=100,'Слепец Гурина'!P16&gt;=95),10,IF(AND('Слепец Гурина'!P16&gt;=80,'Слепец Гурина'!P16&lt;=94),5,IF(AND('Слепец Гурина'!P16&lt;=79,'Слепец Гурина'!P16&gt;=70),2,0)))</f>
        <v>10</v>
      </c>
      <c r="O15" s="49">
        <f>IF(AND('Слепец Гурина'!Q16&lt;=100,'Слепец Гурина'!Q16&gt;=95),10,IF(AND('Слепец Гурина'!Q16&gt;=80,'Слепец Гурина'!Q16&lt;=94),5,IF(AND('Слепец Гурина'!Q16&lt;=79,'Слепец Гурина'!Q16&gt;=70),2,0)))</f>
        <v>10</v>
      </c>
      <c r="P15" s="49">
        <f>IF(AND('Слепец Гурина'!R16&lt;=100,'Слепец Гурина'!R16&gt;=95),10,IF(AND('Слепец Гурина'!R16&gt;=80,'Слепец Гурина'!R16&lt;=94),5,IF(AND('Слепец Гурина'!R16&lt;=79,'Слепец Гурина'!R16&gt;=70),2,0)))</f>
        <v>10</v>
      </c>
      <c r="Q15" s="49">
        <f>IF(AND('Слепец Гурина'!S16&lt;=100,'Слепец Гурина'!S16&gt;=95),10,IF(AND('Слепец Гурина'!S16&gt;=80,'Слепец Гурина'!S16&lt;=94),5,IF(AND('Слепец Гурина'!S16&lt;=79,'Слепец Гурина'!S16&gt;=70),2,0)))</f>
        <v>0</v>
      </c>
      <c r="R15" s="49">
        <f>IF(AND('Слепец Гурина'!T16&lt;=100,'Слепец Гурина'!T16&gt;=95),10,IF(AND('Слепец Гурина'!T16&gt;=80,'Слепец Гурина'!T16&lt;=94),5,IF(AND('Слепец Гурина'!T16&lt;=79,'Слепец Гурина'!T16&gt;=70),2,0)))</f>
        <v>10</v>
      </c>
      <c r="S15" s="49">
        <f>IF(AND('Слепец Гурина'!U16&lt;=100,'Слепец Гурина'!U16&gt;=95),10,IF(AND('Слепец Гурина'!U16&gt;=80,'Слепец Гурина'!U16&lt;=94),5,IF(AND('Слепец Гурина'!U16&lt;=79,'Слепец Гурина'!U16&gt;=70),2,0)))</f>
        <v>0</v>
      </c>
      <c r="T15" s="49">
        <f>IF(AND('Слепец Гурина'!V16&lt;=100,'Слепец Гурина'!V16&gt;=95),10,IF(AND('Слепец Гурина'!V16&gt;=80,'Слепец Гурина'!V16&lt;=94),5,IF(AND('Слепец Гурина'!V16&lt;=79,'Слепец Гурина'!V16&gt;=70),2,0)))</f>
        <v>10</v>
      </c>
      <c r="U15" s="49">
        <f>IF(AND('Слепец Гурина'!W16&lt;=100,'Слепец Гурина'!W16&gt;=95),10,IF(AND('Слепец Гурина'!W16&gt;=80,'Слепец Гурина'!W16&lt;=94),5,IF(AND('Слепец Гурина'!W16&lt;=79,'Слепец Гурина'!W16&gt;=70),2,0)))</f>
        <v>0</v>
      </c>
      <c r="V15" s="49">
        <f>IF(AND('Слепец Гурина'!X16&lt;=100,'Слепец Гурина'!X16&gt;=95),10,IF(AND('Слепец Гурина'!X16&gt;=80,'Слепец Гурина'!X16&lt;=94),5,IF(AND('Слепец Гурина'!X16&lt;=79,'Слепец Гурина'!X16&gt;=70),2,0)))</f>
        <v>0</v>
      </c>
      <c r="W15" s="49">
        <f>IF(AND('Слепец Гурина'!Y16&lt;=100,'Слепец Гурина'!Y16&gt;=95),10,IF(AND('Слепец Гурина'!Y16&gt;=80,'Слепец Гурина'!Y16&lt;=94),5,IF(AND('Слепец Гурина'!Y16&lt;=79,'Слепец Гурина'!Y16&gt;=70),2,0)))</f>
        <v>0</v>
      </c>
    </row>
    <row r="16" spans="1:23" ht="78.75">
      <c r="A16" s="13" t="s">
        <v>79</v>
      </c>
      <c r="B16" s="20" t="s">
        <v>80</v>
      </c>
      <c r="C16" s="14">
        <v>15</v>
      </c>
      <c r="D16" s="49">
        <f>IF(AND('Слепец Гурина'!F17&lt;=80,'Слепец Гурина'!F17&gt;=70),15,IF(AND('Слепец Гурина'!F17&gt;=60,'Слепец Гурина'!F17&lt;=69),10,IF(AND('Слепец Гурина'!F17&lt;=59,'Слепец Гурина'!F17&gt;=40),3,0)))</f>
        <v>0</v>
      </c>
      <c r="E16" s="49">
        <f>IF(AND('Слепец Гурина'!G17&lt;=80,'Слепец Гурина'!G17&gt;=70),15,IF(AND('Слепец Гурина'!G17&gt;=60,'Слепец Гурина'!G17&lt;=69),10,IF(AND('Слепец Гурина'!G17&lt;=59,'Слепец Гурина'!G17&gt;=40),3,0)))</f>
        <v>0</v>
      </c>
      <c r="F16" s="49">
        <f>IF(AND('Слепец Гурина'!H17&lt;=80,'Слепец Гурина'!H17&gt;=70),15,IF(AND('Слепец Гурина'!H17&gt;=60,'Слепец Гурина'!H17&lt;=69),10,IF(AND('Слепец Гурина'!H17&lt;=59,'Слепец Гурина'!H17&gt;=40),3,0)))</f>
        <v>3</v>
      </c>
      <c r="G16" s="49">
        <f>IF(AND('Слепец Гурина'!I17&lt;=80,'Слепец Гурина'!I17&gt;=70),15,IF(AND('Слепец Гурина'!I17&gt;=60,'Слепец Гурина'!I17&lt;=69),10,IF(AND('Слепец Гурина'!I17&lt;=59,'Слепец Гурина'!I17&gt;=40),3,0)))</f>
        <v>3</v>
      </c>
      <c r="H16" s="49">
        <f>IF(AND('Слепец Гурина'!J17&lt;=80,'Слепец Гурина'!J17&gt;=70),15,IF(AND('Слепец Гурина'!J17&gt;=60,'Слепец Гурина'!J17&lt;=69),10,IF(AND('Слепец Гурина'!J17&lt;=59,'Слепец Гурина'!J17&gt;=40),3,0)))</f>
        <v>3</v>
      </c>
      <c r="I16" s="49">
        <f>IF(AND('Слепец Гурина'!K17&lt;=80,'Слепец Гурина'!K17&gt;=70),15,IF(AND('Слепец Гурина'!K17&gt;=60,'Слепец Гурина'!K17&lt;=69),10,IF(AND('Слепец Гурина'!K17&lt;=59,'Слепец Гурина'!K17&gt;=40),3,0)))</f>
        <v>0</v>
      </c>
      <c r="J16" s="49">
        <f>IF(AND('Слепец Гурина'!L17&lt;=80,'Слепец Гурина'!L17&gt;=70),15,IF(AND('Слепец Гурина'!L17&gt;=60,'Слепец Гурина'!L17&lt;=69),10,IF(AND('Слепец Гурина'!L17&lt;=59,'Слепец Гурина'!L17&gt;=40),3,0)))</f>
        <v>10</v>
      </c>
      <c r="K16" s="49">
        <f>IF(AND('Слепец Гурина'!M17&lt;=80,'Слепец Гурина'!M17&gt;=70),15,IF(AND('Слепец Гурина'!M17&gt;=60,'Слепец Гурина'!M17&lt;=69),10,IF(AND('Слепец Гурина'!M17&lt;=59,'Слепец Гурина'!M17&gt;=40),3,0)))</f>
        <v>0</v>
      </c>
      <c r="L16" s="49">
        <f>IF(AND('Слепец Гурина'!N17&lt;=80,'Слепец Гурина'!N17&gt;=70),15,IF(AND('Слепец Гурина'!N17&gt;=60,'Слепец Гурина'!N17&lt;=69),10,IF(AND('Слепец Гурина'!N17&lt;=59,'Слепец Гурина'!N17&gt;=40),3,0)))</f>
        <v>15</v>
      </c>
      <c r="M16" s="49">
        <f>IF(AND('Слепец Гурина'!O17&lt;=80,'Слепец Гурина'!O17&gt;=70),15,IF(AND('Слепец Гурина'!O17&gt;=60,'Слепец Гурина'!O17&lt;=69),10,IF(AND('Слепец Гурина'!O17&lt;=59,'Слепец Гурина'!O17&gt;=40),3,0)))</f>
        <v>0</v>
      </c>
      <c r="N16" s="49">
        <f>IF(AND('Слепец Гурина'!P17&lt;=80,'Слепец Гурина'!P17&gt;=70),15,IF(AND('Слепец Гурина'!P17&gt;=60,'Слепец Гурина'!P17&lt;=69),10,IF(AND('Слепец Гурина'!P17&lt;=59,'Слепец Гурина'!P17&gt;=40),3,0)))</f>
        <v>0</v>
      </c>
      <c r="O16" s="49">
        <f>IF(AND('Слепец Гурина'!Q17&lt;=80,'Слепец Гурина'!Q17&gt;=70),15,IF(AND('Слепец Гурина'!Q17&gt;=60,'Слепец Гурина'!Q17&lt;=69),10,IF(AND('Слепец Гурина'!Q17&lt;=59,'Слепец Гурина'!Q17&gt;=40),3,0)))</f>
        <v>0</v>
      </c>
      <c r="P16" s="49">
        <f>IF(AND('Слепец Гурина'!R17&lt;=80,'Слепец Гурина'!R17&gt;=70),15,IF(AND('Слепец Гурина'!R17&gt;=60,'Слепец Гурина'!R17&lt;=69),10,IF(AND('Слепец Гурина'!R17&lt;=59,'Слепец Гурина'!R17&gt;=40),3,0)))</f>
        <v>0</v>
      </c>
      <c r="Q16" s="49">
        <f>IF(AND('Слепец Гурина'!S17&lt;=80,'Слепец Гурина'!S17&gt;=70),15,IF(AND('Слепец Гурина'!S17&gt;=60,'Слепец Гурина'!S17&lt;=69),10,IF(AND('Слепец Гурина'!S17&lt;=59,'Слепец Гурина'!S17&gt;=40),3,0)))</f>
        <v>0</v>
      </c>
      <c r="R16" s="49">
        <f>IF(AND('Слепец Гурина'!T17&lt;=80,'Слепец Гурина'!T17&gt;=70),15,IF(AND('Слепец Гурина'!T17&gt;=60,'Слепец Гурина'!T17&lt;=69),10,IF(AND('Слепец Гурина'!T17&lt;=59,'Слепец Гурина'!T17&gt;=40),3,0)))</f>
        <v>15</v>
      </c>
      <c r="S16" s="49">
        <f>IF(AND('Слепец Гурина'!U17&lt;=80,'Слепец Гурина'!U17&gt;=70),15,IF(AND('Слепец Гурина'!U17&gt;=60,'Слепец Гурина'!U17&lt;=69),10,IF(AND('Слепец Гурина'!U17&lt;=59,'Слепец Гурина'!U17&gt;=40),3,0)))</f>
        <v>0</v>
      </c>
      <c r="T16" s="49">
        <f>IF(AND('Слепец Гурина'!V17&lt;=80,'Слепец Гурина'!V17&gt;=70),15,IF(AND('Слепец Гурина'!V17&gt;=60,'Слепец Гурина'!V17&lt;=69),10,IF(AND('Слепец Гурина'!V17&lt;=59,'Слепец Гурина'!V17&gt;=40),3,0)))</f>
        <v>3</v>
      </c>
      <c r="U16" s="49">
        <f>IF(AND('Слепец Гурина'!W17&lt;=80,'Слепец Гурина'!W17&gt;=70),15,IF(AND('Слепец Гурина'!W17&gt;=60,'Слепец Гурина'!W17&lt;=69),10,IF(AND('Слепец Гурина'!W17&lt;=59,'Слепец Гурина'!W17&gt;=40),3,0)))</f>
        <v>0</v>
      </c>
      <c r="V16" s="49">
        <f>IF(AND('Слепец Гурина'!X17&lt;=80,'Слепец Гурина'!X17&gt;=70),15,IF(AND('Слепец Гурина'!X17&gt;=60,'Слепец Гурина'!X17&lt;=69),10,IF(AND('Слепец Гурина'!X17&lt;=59,'Слепец Гурина'!X17&gt;=40),3,0)))</f>
        <v>0</v>
      </c>
      <c r="W16" s="49">
        <f>IF(AND('Слепец Гурина'!Y17&lt;=80,'Слепец Гурина'!Y17&gt;=70),15,IF(AND('Слепец Гурина'!Y17&gt;=60,'Слепец Гурина'!Y17&lt;=69),10,IF(AND('Слепец Гурина'!Y17&lt;=59,'Слепец Гурина'!Y17&gt;=40),3,0)))</f>
        <v>0</v>
      </c>
    </row>
    <row r="17" spans="1:23" ht="47.25">
      <c r="A17" s="13" t="s">
        <v>81</v>
      </c>
      <c r="B17" s="83" t="s">
        <v>82</v>
      </c>
      <c r="C17" s="21">
        <v>10</v>
      </c>
      <c r="D17" s="49">
        <f>IF('Слепец Гурина'!F18=100,10,0)</f>
        <v>0</v>
      </c>
      <c r="E17" s="49">
        <f>IF('Слепец Гурина'!G18=100,10,0)</f>
        <v>0</v>
      </c>
      <c r="F17" s="49">
        <f>IF('Слепец Гурина'!H18=100,10,0)</f>
        <v>0</v>
      </c>
      <c r="G17" s="49">
        <f>IF('Слепец Гурина'!I18=100,10,0)</f>
        <v>0</v>
      </c>
      <c r="H17" s="49">
        <f>IF('Слепец Гурина'!J18=100,10,0)</f>
        <v>10</v>
      </c>
      <c r="I17" s="49">
        <f>IF('Слепец Гурина'!K18=100,10,0)</f>
        <v>0</v>
      </c>
      <c r="J17" s="49">
        <f>IF('Слепец Гурина'!L18=100,10,0)</f>
        <v>0</v>
      </c>
      <c r="K17" s="49">
        <f>IF('Слепец Гурина'!M18=100,10,0)</f>
        <v>0</v>
      </c>
      <c r="L17" s="49">
        <f>IF('Слепец Гурина'!N18=100,10,0)</f>
        <v>0</v>
      </c>
      <c r="M17" s="49">
        <f>IF('Слепец Гурина'!O18=100,10,0)</f>
        <v>0</v>
      </c>
      <c r="N17" s="49">
        <f>IF('Слепец Гурина'!P18=100,10,0)</f>
        <v>0</v>
      </c>
      <c r="O17" s="49">
        <f>IF('Слепец Гурина'!Q18=100,10,0)</f>
        <v>0</v>
      </c>
      <c r="P17" s="49">
        <f>IF('Слепец Гурина'!R18=100,10,0)</f>
        <v>0</v>
      </c>
      <c r="Q17" s="49">
        <f>IF('Слепец Гурина'!S18=100,10,0)</f>
        <v>0</v>
      </c>
      <c r="R17" s="49">
        <f>IF('Слепец Гурина'!T18=100,10,0)</f>
        <v>0</v>
      </c>
      <c r="S17" s="49">
        <f>IF('Слепец Гурина'!U18=100,10,0)</f>
        <v>0</v>
      </c>
      <c r="T17" s="49">
        <f>IF('Слепец Гурина'!V18=100,10,0)</f>
        <v>0</v>
      </c>
      <c r="U17" s="49">
        <f>IF('Слепец Гурина'!W18=100,10,0)</f>
        <v>0</v>
      </c>
      <c r="V17" s="49">
        <f>IF('Слепец Гурина'!X18=100,10,0)</f>
        <v>0</v>
      </c>
      <c r="W17" s="49">
        <f>IF('Слепец Гурина'!Y18=100,10,0)</f>
        <v>0</v>
      </c>
    </row>
    <row r="18" spans="1:23" ht="47.25">
      <c r="A18" s="13" t="s">
        <v>84</v>
      </c>
      <c r="B18" s="22" t="s">
        <v>85</v>
      </c>
      <c r="C18" s="14">
        <v>10</v>
      </c>
      <c r="D18" s="49">
        <f>IF('Слепец Гурина'!F19=100,10,0)</f>
        <v>0</v>
      </c>
      <c r="E18" s="49">
        <f>IF('Слепец Гурина'!G19=100,10,0)</f>
        <v>0</v>
      </c>
      <c r="F18" s="49">
        <f>IF('Слепец Гурина'!H19=100,10,0)</f>
        <v>0</v>
      </c>
      <c r="G18" s="49">
        <f>IF('Слепец Гурина'!I19=100,10,0)</f>
        <v>0</v>
      </c>
      <c r="H18" s="49">
        <f>IF('Слепец Гурина'!J19=100,10,0)</f>
        <v>0</v>
      </c>
      <c r="I18" s="49">
        <f>IF('Слепец Гурина'!K19=100,10,0)</f>
        <v>0</v>
      </c>
      <c r="J18" s="49">
        <f>IF('Слепец Гурина'!L19=100,10,0)</f>
        <v>0</v>
      </c>
      <c r="K18" s="49">
        <f>IF('Слепец Гурина'!M19=100,10,0)</f>
        <v>0</v>
      </c>
      <c r="L18" s="49">
        <f>IF('Слепец Гурина'!N19=100,10,0)</f>
        <v>0</v>
      </c>
      <c r="M18" s="49">
        <f>IF('Слепец Гурина'!O19=100,10,0)</f>
        <v>0</v>
      </c>
      <c r="N18" s="49">
        <f>IF('Слепец Гурина'!P19=100,10,0)</f>
        <v>0</v>
      </c>
      <c r="O18" s="49">
        <f>IF('Слепец Гурина'!Q19=100,10,0)</f>
        <v>0</v>
      </c>
      <c r="P18" s="49">
        <f>IF('Слепец Гурина'!R19=100,10,0)</f>
        <v>0</v>
      </c>
      <c r="Q18" s="49">
        <f>IF('Слепец Гурина'!S19=100,10,0)</f>
        <v>0</v>
      </c>
      <c r="R18" s="49">
        <f>IF('Слепец Гурина'!T19=100,10,0)</f>
        <v>0</v>
      </c>
      <c r="S18" s="49">
        <f>IF('Слепец Гурина'!U19=100,10,0)</f>
        <v>0</v>
      </c>
      <c r="T18" s="49">
        <f>IF('Слепец Гурина'!V19=100,10,0)</f>
        <v>0</v>
      </c>
      <c r="U18" s="49">
        <f>IF('Слепец Гурина'!W19=100,10,0)</f>
        <v>0</v>
      </c>
      <c r="V18" s="49">
        <f>IF('Слепец Гурина'!X19=100,10,0)</f>
        <v>0</v>
      </c>
      <c r="W18" s="49">
        <f>IF('Слепец Гурина'!Y19=100,10,0)</f>
        <v>0</v>
      </c>
    </row>
    <row r="19" spans="1:23" ht="47.25">
      <c r="A19" s="13" t="s">
        <v>87</v>
      </c>
      <c r="B19" s="15" t="s">
        <v>88</v>
      </c>
      <c r="C19" s="14">
        <v>10</v>
      </c>
      <c r="D19" s="49">
        <f>IF('Слепец Гурина'!F20=100,10,0)</f>
        <v>0</v>
      </c>
      <c r="E19" s="49">
        <f>IF('Слепец Гурина'!G20=100,10,0)</f>
        <v>0</v>
      </c>
      <c r="F19" s="49">
        <f>IF('Слепец Гурина'!H20=100,10,0)</f>
        <v>0</v>
      </c>
      <c r="G19" s="49">
        <f>IF('Слепец Гурина'!I20=100,10,0)</f>
        <v>0</v>
      </c>
      <c r="H19" s="49">
        <f>IF('Слепец Гурина'!J20=100,10,0)</f>
        <v>0</v>
      </c>
      <c r="I19" s="49">
        <f>IF('Слепец Гурина'!K20=100,10,0)</f>
        <v>0</v>
      </c>
      <c r="J19" s="49">
        <f>IF('Слепец Гурина'!L20=100,10,0)</f>
        <v>0</v>
      </c>
      <c r="K19" s="49">
        <f>IF('Слепец Гурина'!M20=100,10,0)</f>
        <v>10</v>
      </c>
      <c r="L19" s="49">
        <f>IF('Слепец Гурина'!N20=100,10,0)</f>
        <v>0</v>
      </c>
      <c r="M19" s="49">
        <f>IF('Слепец Гурина'!O20=100,10,0)</f>
        <v>0</v>
      </c>
      <c r="N19" s="49">
        <f>IF('Слепец Гурина'!P20=100,10,0)</f>
        <v>0</v>
      </c>
      <c r="O19" s="49">
        <f>IF('Слепец Гурина'!Q20=100,10,0)</f>
        <v>10</v>
      </c>
      <c r="P19" s="49">
        <f>IF('Слепец Гурина'!R20=100,10,0)</f>
        <v>0</v>
      </c>
      <c r="Q19" s="49">
        <f>IF('Слепец Гурина'!S20=100,10,0)</f>
        <v>10</v>
      </c>
      <c r="R19" s="49">
        <f>IF('Слепец Гурина'!T20=100,10,0)</f>
        <v>0</v>
      </c>
      <c r="S19" s="49">
        <f>IF('Слепец Гурина'!U20=100,10,0)</f>
        <v>0</v>
      </c>
      <c r="T19" s="49">
        <f>IF('Слепец Гурина'!V20=100,10,0)</f>
        <v>0</v>
      </c>
      <c r="U19" s="49">
        <f>IF('Слепец Гурина'!W20=100,10,0)</f>
        <v>0</v>
      </c>
      <c r="V19" s="49">
        <f>IF('Слепец Гурина'!X20=100,10,0)</f>
        <v>0</v>
      </c>
      <c r="W19" s="49">
        <f>IF('Слепец Гурина'!Y20=100,10,0)</f>
        <v>10</v>
      </c>
    </row>
    <row r="20" spans="1:23" s="84" customFormat="1" ht="31.5">
      <c r="A20" s="13" t="s">
        <v>89</v>
      </c>
      <c r="B20" s="15" t="s">
        <v>90</v>
      </c>
      <c r="C20" s="14">
        <v>7</v>
      </c>
      <c r="D20" s="49">
        <f>'Слепец Гурина'!F21</f>
        <v>0</v>
      </c>
      <c r="E20" s="49">
        <f>'Слепец Гурина'!G21</f>
        <v>0</v>
      </c>
      <c r="F20" s="49">
        <f>'Слепец Гурина'!H21</f>
        <v>1</v>
      </c>
      <c r="G20" s="49">
        <f>'Слепец Гурина'!I21</f>
        <v>0</v>
      </c>
      <c r="H20" s="49">
        <f>'Слепец Гурина'!J21</f>
        <v>0</v>
      </c>
      <c r="I20" s="49">
        <f>'Слепец Гурина'!K21</f>
        <v>0</v>
      </c>
      <c r="J20" s="49">
        <f>'Слепец Гурина'!L21</f>
        <v>0</v>
      </c>
      <c r="K20" s="49">
        <f>'Слепец Гурина'!M21</f>
        <v>0</v>
      </c>
      <c r="L20" s="49">
        <f>'Слепец Гурина'!N21</f>
        <v>1</v>
      </c>
      <c r="M20" s="49">
        <f>'Слепец Гурина'!O21</f>
        <v>0</v>
      </c>
      <c r="N20" s="49">
        <f>'Слепец Гурина'!P21</f>
        <v>0</v>
      </c>
      <c r="O20" s="49">
        <f>'Слепец Гурина'!Q21</f>
        <v>0</v>
      </c>
      <c r="P20" s="49">
        <f>'Слепец Гурина'!R21</f>
        <v>0</v>
      </c>
      <c r="Q20" s="49">
        <f>'Слепец Гурина'!S21</f>
        <v>0</v>
      </c>
      <c r="R20" s="49">
        <f>'Слепец Гурина'!T21</f>
        <v>0</v>
      </c>
      <c r="S20" s="49">
        <f>'Слепец Гурина'!U21</f>
        <v>0</v>
      </c>
      <c r="T20" s="49">
        <f>'Слепец Гурина'!V21</f>
        <v>0</v>
      </c>
      <c r="U20" s="49">
        <f>'Слепец Гурина'!W21</f>
        <v>0</v>
      </c>
      <c r="V20" s="49">
        <f>'Слепец Гурина'!X21</f>
        <v>0</v>
      </c>
      <c r="W20" s="49">
        <f>'Слепец Гурина'!Y21</f>
        <v>0</v>
      </c>
    </row>
    <row r="21" spans="1:23" ht="47.25">
      <c r="A21" s="85" t="s">
        <v>162</v>
      </c>
      <c r="B21" s="15" t="s">
        <v>163</v>
      </c>
      <c r="C21" s="14">
        <v>30</v>
      </c>
      <c r="D21" s="49">
        <f>IF(AND('Слепец Гурина'!F22&gt;=85,'Слепец Гурина'!F22&lt;=100),30,0)</f>
        <v>0</v>
      </c>
      <c r="E21" s="49">
        <f>IF(AND('Слепец Гурина'!G22&gt;=85,'Слепец Гурина'!G22&lt;=100),30,0)</f>
        <v>0</v>
      </c>
      <c r="F21" s="49">
        <f>IF(AND('Слепец Гурина'!H22&gt;=85,'Слепец Гурина'!H22&lt;=100),30,0)</f>
        <v>0</v>
      </c>
      <c r="G21" s="49">
        <f>IF(AND('Слепец Гурина'!I22&gt;=85,'Слепец Гурина'!I22&lt;=100),30,0)</f>
        <v>0</v>
      </c>
      <c r="H21" s="49">
        <f>IF(AND('Слепец Гурина'!J22&gt;=85,'Слепец Гурина'!J22&lt;=100),30,0)</f>
        <v>0</v>
      </c>
      <c r="I21" s="49">
        <f>IF(AND('Слепец Гурина'!K22&gt;=85,'Слепец Гурина'!K22&lt;=100),30,0)</f>
        <v>0</v>
      </c>
      <c r="J21" s="49">
        <f>IF(AND('Слепец Гурина'!L22&gt;=85,'Слепец Гурина'!L22&lt;=100),30,0)</f>
        <v>0</v>
      </c>
      <c r="K21" s="49">
        <f>IF(AND('Слепец Гурина'!M22&gt;=85,'Слепец Гурина'!M22&lt;=100),30,0)</f>
        <v>0</v>
      </c>
      <c r="L21" s="49">
        <f>IF(AND('Слепец Гурина'!N22&gt;=85,'Слепец Гурина'!N22&lt;=100),30,0)</f>
        <v>0</v>
      </c>
      <c r="M21" s="49">
        <f>IF(AND('Слепец Гурина'!O22&gt;=85,'Слепец Гурина'!O22&lt;=100),30,0)</f>
        <v>0</v>
      </c>
      <c r="N21" s="49">
        <f>IF(AND('Слепец Гурина'!P22&gt;=85,'Слепец Гурина'!P22&lt;=100),30,0)</f>
        <v>0</v>
      </c>
      <c r="O21" s="49">
        <f>IF(AND('Слепец Гурина'!Q22&gt;=85,'Слепец Гурина'!Q22&lt;=100),30,0)</f>
        <v>0</v>
      </c>
      <c r="P21" s="49">
        <f>IF(AND('Слепец Гурина'!R22&gt;=85,'Слепец Гурина'!R22&lt;=100),30,0)</f>
        <v>0</v>
      </c>
      <c r="Q21" s="49">
        <f>IF(AND('Слепец Гурина'!S22&gt;=85,'Слепец Гурина'!S22&lt;=100),30,0)</f>
        <v>0</v>
      </c>
      <c r="R21" s="49">
        <f>IF(AND('Слепец Гурина'!T22&gt;=85,'Слепец Гурина'!T22&lt;=100),30,0)</f>
        <v>0</v>
      </c>
      <c r="S21" s="49">
        <f>IF(AND('Слепец Гурина'!U22&gt;=85,'Слепец Гурина'!U22&lt;=100),30,0)</f>
        <v>0</v>
      </c>
      <c r="T21" s="49">
        <f>IF(AND('Слепец Гурина'!V22&gt;=85,'Слепец Гурина'!V22&lt;=100),30,0)</f>
        <v>0</v>
      </c>
      <c r="U21" s="49">
        <f>IF(AND('Слепец Гурина'!W22&gt;=85,'Слепец Гурина'!W22&lt;=100),30,0)</f>
        <v>0</v>
      </c>
      <c r="V21" s="49">
        <f>IF(AND('Слепец Гурина'!X22&gt;=85,'Слепец Гурина'!X22&lt;=100),30,0)</f>
        <v>0</v>
      </c>
      <c r="W21" s="49">
        <f>IF(AND('Слепец Гурина'!Y22&gt;=85,'Слепец Гурина'!Y22&lt;=100),30,0)</f>
        <v>0</v>
      </c>
    </row>
    <row r="22" spans="1:23" ht="15.75" customHeight="1">
      <c r="A22" s="140" t="s">
        <v>20</v>
      </c>
      <c r="B22" s="141"/>
      <c r="C22" s="142"/>
      <c r="D22" s="50">
        <f>SUM(D5:D21)</f>
        <v>85</v>
      </c>
      <c r="E22" s="50">
        <f aca="true" t="shared" si="0" ref="E22:W22">SUM(E5:E21)</f>
        <v>110</v>
      </c>
      <c r="F22" s="50">
        <f t="shared" si="0"/>
        <v>74</v>
      </c>
      <c r="G22" s="50">
        <f t="shared" si="0"/>
        <v>68</v>
      </c>
      <c r="H22" s="50">
        <f t="shared" si="0"/>
        <v>68</v>
      </c>
      <c r="I22" s="50">
        <f t="shared" si="0"/>
        <v>80</v>
      </c>
      <c r="J22" s="50">
        <f t="shared" si="0"/>
        <v>100</v>
      </c>
      <c r="K22" s="50">
        <f t="shared" si="0"/>
        <v>75</v>
      </c>
      <c r="L22" s="50">
        <f t="shared" si="0"/>
        <v>92</v>
      </c>
      <c r="M22" s="50">
        <f t="shared" si="0"/>
        <v>60</v>
      </c>
      <c r="N22" s="50">
        <f t="shared" si="0"/>
        <v>75</v>
      </c>
      <c r="O22" s="50">
        <f t="shared" si="0"/>
        <v>85</v>
      </c>
      <c r="P22" s="50">
        <f t="shared" si="0"/>
        <v>43</v>
      </c>
      <c r="Q22" s="50">
        <f t="shared" si="0"/>
        <v>80</v>
      </c>
      <c r="R22" s="50">
        <f t="shared" si="0"/>
        <v>107</v>
      </c>
      <c r="S22" s="50">
        <f t="shared" si="0"/>
        <v>53</v>
      </c>
      <c r="T22" s="50">
        <f t="shared" si="0"/>
        <v>93</v>
      </c>
      <c r="U22" s="50">
        <f t="shared" si="0"/>
        <v>50</v>
      </c>
      <c r="V22" s="50">
        <f t="shared" si="0"/>
        <v>55</v>
      </c>
      <c r="W22" s="50">
        <f t="shared" si="0"/>
        <v>78</v>
      </c>
    </row>
    <row r="23" spans="1:23" ht="15.75">
      <c r="A23" s="137" t="s">
        <v>185</v>
      </c>
      <c r="B23" s="135"/>
      <c r="C23" s="135"/>
      <c r="D23" s="135"/>
      <c r="E23" s="135"/>
      <c r="F23" s="135"/>
      <c r="G23" s="135"/>
      <c r="H23" s="135"/>
      <c r="I23" s="135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</row>
    <row r="24" spans="1:23" ht="36.75" customHeight="1">
      <c r="A24" s="13" t="s">
        <v>97</v>
      </c>
      <c r="B24" s="58" t="s">
        <v>10</v>
      </c>
      <c r="C24" s="23">
        <v>3</v>
      </c>
      <c r="D24" s="51">
        <f>'Мамаева  Колушкина'!F5</f>
        <v>3</v>
      </c>
      <c r="E24" s="51">
        <f>'Мамаева  Колушкина'!G5</f>
        <v>3</v>
      </c>
      <c r="F24" s="51">
        <f>'Мамаева  Колушкина'!H5</f>
        <v>3</v>
      </c>
      <c r="G24" s="51">
        <f>'Мамаева  Колушкина'!I5</f>
        <v>3</v>
      </c>
      <c r="H24" s="51">
        <f>'Мамаева  Колушкина'!J5</f>
        <v>3</v>
      </c>
      <c r="I24" s="51">
        <f>'Мамаева  Колушкина'!K5</f>
        <v>3</v>
      </c>
      <c r="J24" s="51">
        <f>'Мамаева  Колушкина'!L5</f>
        <v>3</v>
      </c>
      <c r="K24" s="51">
        <f>'Мамаева  Колушкина'!M5</f>
        <v>3</v>
      </c>
      <c r="L24" s="51">
        <f>'Мамаева  Колушкина'!N5</f>
        <v>3</v>
      </c>
      <c r="M24" s="51">
        <f>'Мамаева  Колушкина'!O5</f>
        <v>3</v>
      </c>
      <c r="N24" s="51">
        <f>'Мамаева  Колушкина'!P5</f>
        <v>3</v>
      </c>
      <c r="O24" s="51">
        <f>'Мамаева  Колушкина'!Q5</f>
        <v>3</v>
      </c>
      <c r="P24" s="51">
        <f>'Мамаева  Колушкина'!R5</f>
        <v>3</v>
      </c>
      <c r="Q24" s="51">
        <f>'Мамаева  Колушкина'!S5</f>
        <v>3</v>
      </c>
      <c r="R24" s="51">
        <f>'Мамаева  Колушкина'!T5</f>
        <v>3</v>
      </c>
      <c r="S24" s="51">
        <f>'Мамаева  Колушкина'!U5</f>
        <v>3</v>
      </c>
      <c r="T24" s="51">
        <f>'Мамаева  Колушкина'!V5</f>
        <v>3</v>
      </c>
      <c r="U24" s="51">
        <f>'Мамаева  Колушкина'!W5</f>
        <v>3</v>
      </c>
      <c r="V24" s="51">
        <f>'Мамаева  Колушкина'!X5</f>
        <v>3</v>
      </c>
      <c r="W24" s="51">
        <f>'Мамаева  Колушкина'!Y5</f>
        <v>3</v>
      </c>
    </row>
    <row r="25" spans="1:23" ht="110.25" customHeight="1">
      <c r="A25" s="13" t="s">
        <v>99</v>
      </c>
      <c r="B25" s="58" t="s">
        <v>100</v>
      </c>
      <c r="C25" s="23">
        <v>1</v>
      </c>
      <c r="D25" s="51">
        <f>'Мамаева  Колушкина'!F6</f>
        <v>1</v>
      </c>
      <c r="E25" s="51">
        <f>'Мамаева  Колушкина'!G6</f>
        <v>1</v>
      </c>
      <c r="F25" s="51">
        <f>'Мамаева  Колушкина'!H6</f>
        <v>1</v>
      </c>
      <c r="G25" s="51">
        <f>'Мамаева  Колушкина'!I6</f>
        <v>1</v>
      </c>
      <c r="H25" s="51">
        <f>'Мамаева  Колушкина'!J6</f>
        <v>1</v>
      </c>
      <c r="I25" s="51">
        <f>'Мамаева  Колушкина'!K6</f>
        <v>1</v>
      </c>
      <c r="J25" s="51">
        <f>'Мамаева  Колушкина'!L6</f>
        <v>1</v>
      </c>
      <c r="K25" s="51">
        <f>'Мамаева  Колушкина'!M6</f>
        <v>1</v>
      </c>
      <c r="L25" s="51">
        <f>'Мамаева  Колушкина'!N6</f>
        <v>1</v>
      </c>
      <c r="M25" s="51">
        <f>'Мамаева  Колушкина'!O6</f>
        <v>1</v>
      </c>
      <c r="N25" s="51">
        <f>'Мамаева  Колушкина'!P6</f>
        <v>1</v>
      </c>
      <c r="O25" s="51">
        <f>'Мамаева  Колушкина'!Q6</f>
        <v>1</v>
      </c>
      <c r="P25" s="51">
        <f>'Мамаева  Колушкина'!R6</f>
        <v>1</v>
      </c>
      <c r="Q25" s="51">
        <f>'Мамаева  Колушкина'!S6</f>
        <v>1</v>
      </c>
      <c r="R25" s="51">
        <f>'Мамаева  Колушкина'!T6</f>
        <v>1</v>
      </c>
      <c r="S25" s="51">
        <f>'Мамаева  Колушкина'!U6</f>
        <v>1</v>
      </c>
      <c r="T25" s="51">
        <f>'Мамаева  Колушкина'!V6</f>
        <v>1</v>
      </c>
      <c r="U25" s="51">
        <f>'Мамаева  Колушкина'!W6</f>
        <v>1</v>
      </c>
      <c r="V25" s="51">
        <f>'Мамаева  Колушкина'!X6</f>
        <v>1</v>
      </c>
      <c r="W25" s="51">
        <f>'Мамаева  Колушкина'!Y6</f>
        <v>1</v>
      </c>
    </row>
    <row r="26" spans="1:23" ht="87.75" customHeight="1">
      <c r="A26" s="13" t="s">
        <v>101</v>
      </c>
      <c r="B26" s="58" t="s">
        <v>25</v>
      </c>
      <c r="C26" s="23">
        <v>1</v>
      </c>
      <c r="D26" s="51">
        <f>'Мамаева  Колушкина'!F7</f>
        <v>1</v>
      </c>
      <c r="E26" s="51">
        <f>'Мамаева  Колушкина'!G7</f>
        <v>1</v>
      </c>
      <c r="F26" s="51">
        <f>'Мамаева  Колушкина'!H7</f>
        <v>1</v>
      </c>
      <c r="G26" s="51">
        <f>'Мамаева  Колушкина'!I7</f>
        <v>1</v>
      </c>
      <c r="H26" s="51">
        <f>'Мамаева  Колушкина'!J7</f>
        <v>1</v>
      </c>
      <c r="I26" s="51">
        <f>'Мамаева  Колушкина'!K7</f>
        <v>1</v>
      </c>
      <c r="J26" s="51">
        <f>'Мамаева  Колушкина'!L7</f>
        <v>1</v>
      </c>
      <c r="K26" s="51">
        <f>'Мамаева  Колушкина'!M7</f>
        <v>1</v>
      </c>
      <c r="L26" s="51">
        <f>'Мамаева  Колушкина'!N7</f>
        <v>1</v>
      </c>
      <c r="M26" s="51">
        <f>'Мамаева  Колушкина'!O7</f>
        <v>1</v>
      </c>
      <c r="N26" s="51">
        <f>'Мамаева  Колушкина'!P7</f>
        <v>1</v>
      </c>
      <c r="O26" s="51">
        <f>'Мамаева  Колушкина'!Q7</f>
        <v>1</v>
      </c>
      <c r="P26" s="51">
        <f>'Мамаева  Колушкина'!R7</f>
        <v>1</v>
      </c>
      <c r="Q26" s="51">
        <f>'Мамаева  Колушкина'!S7</f>
        <v>1</v>
      </c>
      <c r="R26" s="51">
        <f>'Мамаева  Колушкина'!T7</f>
        <v>1</v>
      </c>
      <c r="S26" s="51">
        <f>'Мамаева  Колушкина'!U7</f>
        <v>1</v>
      </c>
      <c r="T26" s="51">
        <f>'Мамаева  Колушкина'!V7</f>
        <v>1</v>
      </c>
      <c r="U26" s="51">
        <f>'Мамаева  Колушкина'!W7</f>
        <v>1</v>
      </c>
      <c r="V26" s="51">
        <f>'Мамаева  Колушкина'!X7</f>
        <v>1</v>
      </c>
      <c r="W26" s="51">
        <f>'Мамаева  Колушкина'!Y7</f>
        <v>1</v>
      </c>
    </row>
    <row r="27" spans="1:23" ht="64.5" customHeight="1" thickBot="1">
      <c r="A27" s="13" t="s">
        <v>102</v>
      </c>
      <c r="B27" s="25" t="s">
        <v>151</v>
      </c>
      <c r="C27" s="26">
        <v>3</v>
      </c>
      <c r="D27" s="51">
        <f>'Мамаева  Колушкина'!F8</f>
        <v>3</v>
      </c>
      <c r="E27" s="51">
        <f>'Мамаева  Колушкина'!G8</f>
        <v>0</v>
      </c>
      <c r="F27" s="51">
        <f>'Мамаева  Колушкина'!H8</f>
        <v>0</v>
      </c>
      <c r="G27" s="51">
        <f>'Мамаева  Колушкина'!I8</f>
        <v>0</v>
      </c>
      <c r="H27" s="51">
        <f>'Мамаева  Колушкина'!J8</f>
        <v>3</v>
      </c>
      <c r="I27" s="51">
        <f>'Мамаева  Колушкина'!K8</f>
        <v>3</v>
      </c>
      <c r="J27" s="51">
        <f>'Мамаева  Колушкина'!L8</f>
        <v>0</v>
      </c>
      <c r="K27" s="51">
        <f>'Мамаева  Колушкина'!M8</f>
        <v>0</v>
      </c>
      <c r="L27" s="51">
        <f>'Мамаева  Колушкина'!N8</f>
        <v>0</v>
      </c>
      <c r="M27" s="51">
        <f>'Мамаева  Колушкина'!O8</f>
        <v>0</v>
      </c>
      <c r="N27" s="51">
        <f>'Мамаева  Колушкина'!P8</f>
        <v>0</v>
      </c>
      <c r="O27" s="51">
        <f>'Мамаева  Колушкина'!Q8</f>
        <v>0</v>
      </c>
      <c r="P27" s="51">
        <f>'Мамаева  Колушкина'!R8</f>
        <v>0</v>
      </c>
      <c r="Q27" s="51">
        <f>'Мамаева  Колушкина'!S8</f>
        <v>0</v>
      </c>
      <c r="R27" s="51">
        <f>'Мамаева  Колушкина'!T8</f>
        <v>0</v>
      </c>
      <c r="S27" s="51">
        <f>'Мамаева  Колушкина'!U8</f>
        <v>0</v>
      </c>
      <c r="T27" s="51">
        <f>'Мамаева  Колушкина'!V8</f>
        <v>0</v>
      </c>
      <c r="U27" s="51">
        <f>'Мамаева  Колушкина'!W8</f>
        <v>0</v>
      </c>
      <c r="V27" s="51">
        <f>'Мамаева  Колушкина'!X8</f>
        <v>0</v>
      </c>
      <c r="W27" s="51">
        <f>'Мамаева  Колушкина'!Y8</f>
        <v>0</v>
      </c>
    </row>
    <row r="28" spans="1:23" ht="38.25" customHeight="1" thickBot="1">
      <c r="A28" s="13" t="s">
        <v>110</v>
      </c>
      <c r="B28" s="26" t="s">
        <v>11</v>
      </c>
      <c r="C28" s="26">
        <v>3</v>
      </c>
      <c r="D28" s="51">
        <f>'Мамаева  Колушкина'!F9</f>
        <v>0</v>
      </c>
      <c r="E28" s="51">
        <f>'Мамаева  Колушкина'!G9</f>
        <v>0</v>
      </c>
      <c r="F28" s="51">
        <f>'Мамаева  Колушкина'!H9</f>
        <v>0</v>
      </c>
      <c r="G28" s="51">
        <f>'Мамаева  Колушкина'!I9</f>
        <v>0</v>
      </c>
      <c r="H28" s="51">
        <f>'Мамаева  Колушкина'!J9</f>
        <v>3</v>
      </c>
      <c r="I28" s="51">
        <f>'Мамаева  Колушкина'!K9</f>
        <v>3</v>
      </c>
      <c r="J28" s="51">
        <f>'Мамаева  Колушкина'!L9</f>
        <v>0</v>
      </c>
      <c r="K28" s="51">
        <f>'Мамаева  Колушкина'!M9</f>
        <v>0</v>
      </c>
      <c r="L28" s="51">
        <f>'Мамаева  Колушкина'!N9</f>
        <v>0</v>
      </c>
      <c r="M28" s="51">
        <f>'Мамаева  Колушкина'!O9</f>
        <v>3</v>
      </c>
      <c r="N28" s="51">
        <f>'Мамаева  Колушкина'!P9</f>
        <v>0</v>
      </c>
      <c r="O28" s="51">
        <f>'Мамаева  Колушкина'!Q9</f>
        <v>0</v>
      </c>
      <c r="P28" s="51">
        <f>'Мамаева  Колушкина'!R9</f>
        <v>0</v>
      </c>
      <c r="Q28" s="51">
        <f>'Мамаева  Колушкина'!S9</f>
        <v>3</v>
      </c>
      <c r="R28" s="51">
        <f>'Мамаева  Колушкина'!T9</f>
        <v>3</v>
      </c>
      <c r="S28" s="51">
        <f>'Мамаева  Колушкина'!U9</f>
        <v>0</v>
      </c>
      <c r="T28" s="51">
        <f>'Мамаева  Колушкина'!V9</f>
        <v>3</v>
      </c>
      <c r="U28" s="51">
        <f>'Мамаева  Колушкина'!W9</f>
        <v>3</v>
      </c>
      <c r="V28" s="51">
        <f>'Мамаева  Колушкина'!X9</f>
        <v>0</v>
      </c>
      <c r="W28" s="51">
        <f>'Мамаева  Колушкина'!Y9</f>
        <v>0</v>
      </c>
    </row>
    <row r="29" spans="1:23" ht="39.75" customHeight="1" thickBot="1">
      <c r="A29" s="13" t="s">
        <v>111</v>
      </c>
      <c r="B29" s="28" t="s">
        <v>12</v>
      </c>
      <c r="C29" s="26">
        <v>3</v>
      </c>
      <c r="D29" s="51">
        <f>'Мамаева  Колушкина'!F10</f>
        <v>0</v>
      </c>
      <c r="E29" s="51">
        <f>'Мамаева  Колушкина'!G10</f>
        <v>3</v>
      </c>
      <c r="F29" s="51">
        <f>'Мамаева  Колушкина'!H10</f>
        <v>3</v>
      </c>
      <c r="G29" s="51">
        <f>'Мамаева  Колушкина'!I10</f>
        <v>0</v>
      </c>
      <c r="H29" s="51">
        <f>'Мамаева  Колушкина'!J10</f>
        <v>0</v>
      </c>
      <c r="I29" s="51">
        <f>'Мамаева  Колушкина'!K10</f>
        <v>3</v>
      </c>
      <c r="J29" s="51">
        <f>'Мамаева  Колушкина'!L10</f>
        <v>0</v>
      </c>
      <c r="K29" s="51">
        <f>'Мамаева  Колушкина'!M10</f>
        <v>0</v>
      </c>
      <c r="L29" s="51">
        <f>'Мамаева  Колушкина'!N10</f>
        <v>0</v>
      </c>
      <c r="M29" s="51">
        <f>'Мамаева  Колушкина'!O10</f>
        <v>0</v>
      </c>
      <c r="N29" s="51">
        <f>'Мамаева  Колушкина'!P10</f>
        <v>0</v>
      </c>
      <c r="O29" s="51">
        <f>'Мамаева  Колушкина'!Q10</f>
        <v>0</v>
      </c>
      <c r="P29" s="51">
        <f>'Мамаева  Колушкина'!R10</f>
        <v>0</v>
      </c>
      <c r="Q29" s="51">
        <f>'Мамаева  Колушкина'!S10</f>
        <v>0</v>
      </c>
      <c r="R29" s="51">
        <f>'Мамаева  Колушкина'!T10</f>
        <v>0</v>
      </c>
      <c r="S29" s="51">
        <f>'Мамаева  Колушкина'!U10</f>
        <v>0</v>
      </c>
      <c r="T29" s="51">
        <f>'Мамаева  Колушкина'!V10</f>
        <v>3</v>
      </c>
      <c r="U29" s="51">
        <f>'Мамаева  Колушкина'!W10</f>
        <v>0</v>
      </c>
      <c r="V29" s="51">
        <f>'Мамаева  Колушкина'!X10</f>
        <v>0</v>
      </c>
      <c r="W29" s="51">
        <f>'Мамаева  Колушкина'!Y10</f>
        <v>0</v>
      </c>
    </row>
    <row r="30" spans="1:23" ht="36" customHeight="1" thickBot="1">
      <c r="A30" s="13" t="s">
        <v>112</v>
      </c>
      <c r="B30" s="28" t="s">
        <v>13</v>
      </c>
      <c r="C30" s="26">
        <v>3</v>
      </c>
      <c r="D30" s="51">
        <f>'Мамаева  Колушкина'!F11</f>
        <v>3</v>
      </c>
      <c r="E30" s="51">
        <f>'Мамаева  Колушкина'!G11</f>
        <v>0</v>
      </c>
      <c r="F30" s="51">
        <f>'Мамаева  Колушкина'!H11</f>
        <v>0</v>
      </c>
      <c r="G30" s="51">
        <f>'Мамаева  Колушкина'!I11</f>
        <v>3</v>
      </c>
      <c r="H30" s="51">
        <f>'Мамаева  Колушкина'!J11</f>
        <v>3</v>
      </c>
      <c r="I30" s="51">
        <f>'Мамаева  Колушкина'!K11</f>
        <v>3</v>
      </c>
      <c r="J30" s="51">
        <f>'Мамаева  Колушкина'!L11</f>
        <v>3</v>
      </c>
      <c r="K30" s="51">
        <f>'Мамаева  Колушкина'!M11</f>
        <v>0</v>
      </c>
      <c r="L30" s="51">
        <f>'Мамаева  Колушкина'!N11</f>
        <v>3</v>
      </c>
      <c r="M30" s="51">
        <f>'Мамаева  Колушкина'!O11</f>
        <v>3</v>
      </c>
      <c r="N30" s="51">
        <f>'Мамаева  Колушкина'!P11</f>
        <v>3</v>
      </c>
      <c r="O30" s="51">
        <f>'Мамаева  Колушкина'!Q11</f>
        <v>3</v>
      </c>
      <c r="P30" s="51">
        <f>'Мамаева  Колушкина'!R11</f>
        <v>3</v>
      </c>
      <c r="Q30" s="51">
        <f>'Мамаева  Колушкина'!S11</f>
        <v>3</v>
      </c>
      <c r="R30" s="51">
        <f>'Мамаева  Колушкина'!T11</f>
        <v>3</v>
      </c>
      <c r="S30" s="51">
        <f>'Мамаева  Колушкина'!U11</f>
        <v>0</v>
      </c>
      <c r="T30" s="51">
        <f>'Мамаева  Колушкина'!V11</f>
        <v>3</v>
      </c>
      <c r="U30" s="51">
        <f>'Мамаева  Колушкина'!W11</f>
        <v>3</v>
      </c>
      <c r="V30" s="51">
        <f>'Мамаева  Колушкина'!X11</f>
        <v>3</v>
      </c>
      <c r="W30" s="51">
        <f>'Мамаева  Колушкина'!Y11</f>
        <v>3</v>
      </c>
    </row>
    <row r="31" spans="1:23" ht="62.25" customHeight="1" thickBot="1">
      <c r="A31" s="13" t="s">
        <v>113</v>
      </c>
      <c r="B31" s="61" t="s">
        <v>187</v>
      </c>
      <c r="C31" s="26">
        <v>5</v>
      </c>
      <c r="D31" s="51">
        <f>'Мамаева  Колушкина'!F12</f>
        <v>5</v>
      </c>
      <c r="E31" s="51">
        <f>'Мамаева  Колушкина'!G12</f>
        <v>5</v>
      </c>
      <c r="F31" s="51">
        <f>'Мамаева  Колушкина'!H12</f>
        <v>5</v>
      </c>
      <c r="G31" s="51">
        <f>'Мамаева  Колушкина'!I12</f>
        <v>5</v>
      </c>
      <c r="H31" s="51">
        <f>'Мамаева  Колушкина'!J12</f>
        <v>5</v>
      </c>
      <c r="I31" s="51">
        <f>'Мамаева  Колушкина'!K12</f>
        <v>5</v>
      </c>
      <c r="J31" s="51">
        <f>'Мамаева  Колушкина'!L12</f>
        <v>0</v>
      </c>
      <c r="K31" s="51">
        <f>'Мамаева  Колушкина'!M12</f>
        <v>0</v>
      </c>
      <c r="L31" s="51">
        <f>'Мамаева  Колушкина'!N12</f>
        <v>0</v>
      </c>
      <c r="M31" s="51">
        <f>'Мамаева  Колушкина'!O12</f>
        <v>0</v>
      </c>
      <c r="N31" s="51">
        <f>'Мамаева  Колушкина'!P12</f>
        <v>0</v>
      </c>
      <c r="O31" s="51">
        <f>'Мамаева  Колушкина'!Q12</f>
        <v>0</v>
      </c>
      <c r="P31" s="51">
        <f>'Мамаева  Колушкина'!R12</f>
        <v>0</v>
      </c>
      <c r="Q31" s="51">
        <f>'Мамаева  Колушкина'!S12</f>
        <v>0</v>
      </c>
      <c r="R31" s="51">
        <f>'Мамаева  Колушкина'!T12</f>
        <v>0</v>
      </c>
      <c r="S31" s="51">
        <f>'Мамаева  Колушкина'!U12</f>
        <v>0</v>
      </c>
      <c r="T31" s="51">
        <f>'Мамаева  Колушкина'!V12</f>
        <v>0</v>
      </c>
      <c r="U31" s="51">
        <f>'Мамаева  Колушкина'!W12</f>
        <v>0</v>
      </c>
      <c r="V31" s="51">
        <f>'Мамаева  Колушкина'!X12</f>
        <v>0</v>
      </c>
      <c r="W31" s="51">
        <f>'Мамаева  Колушкина'!Y12</f>
        <v>0</v>
      </c>
    </row>
    <row r="32" spans="1:23" ht="30" customHeight="1" thickBot="1">
      <c r="A32" s="13" t="s">
        <v>114</v>
      </c>
      <c r="B32" s="26" t="s">
        <v>167</v>
      </c>
      <c r="C32" s="26">
        <v>30</v>
      </c>
      <c r="D32" s="51">
        <f>'Мамаева  Колушкина'!F13</f>
        <v>0</v>
      </c>
      <c r="E32" s="51">
        <f>'Мамаева  Колушкина'!G13</f>
        <v>0</v>
      </c>
      <c r="F32" s="51">
        <f>'Мамаева  Колушкина'!H13</f>
        <v>0</v>
      </c>
      <c r="G32" s="51">
        <f>'Мамаева  Колушкина'!I13</f>
        <v>0</v>
      </c>
      <c r="H32" s="51">
        <f>'Мамаева  Колушкина'!J13</f>
        <v>0</v>
      </c>
      <c r="I32" s="51">
        <f>'Мамаева  Колушкина'!K13</f>
        <v>0</v>
      </c>
      <c r="J32" s="51">
        <f>'Мамаева  Колушкина'!L13</f>
        <v>0</v>
      </c>
      <c r="K32" s="51">
        <f>'Мамаева  Колушкина'!M13</f>
        <v>0</v>
      </c>
      <c r="L32" s="51">
        <f>'Мамаева  Колушкина'!N13</f>
        <v>0</v>
      </c>
      <c r="M32" s="51">
        <f>'Мамаева  Колушкина'!O13</f>
        <v>0</v>
      </c>
      <c r="N32" s="51">
        <f>'Мамаева  Колушкина'!P13</f>
        <v>0</v>
      </c>
      <c r="O32" s="51">
        <f>'Мамаева  Колушкина'!Q13</f>
        <v>0</v>
      </c>
      <c r="P32" s="51">
        <f>'Мамаева  Колушкина'!R13</f>
        <v>0</v>
      </c>
      <c r="Q32" s="51">
        <f>'Мамаева  Колушкина'!S13</f>
        <v>0</v>
      </c>
      <c r="R32" s="51">
        <f>'Мамаева  Колушкина'!T13</f>
        <v>0</v>
      </c>
      <c r="S32" s="51">
        <f>'Мамаева  Колушкина'!U13</f>
        <v>0</v>
      </c>
      <c r="T32" s="51">
        <f>'Мамаева  Колушкина'!V13</f>
        <v>0</v>
      </c>
      <c r="U32" s="51">
        <f>'Мамаева  Колушкина'!W13</f>
        <v>0</v>
      </c>
      <c r="V32" s="51">
        <f>'Мамаева  Колушкина'!X13</f>
        <v>0</v>
      </c>
      <c r="W32" s="51">
        <f>'Мамаева  Колушкина'!Y13</f>
        <v>0</v>
      </c>
    </row>
    <row r="33" spans="1:23" ht="50.25" customHeight="1" thickBot="1">
      <c r="A33" s="13" t="s">
        <v>115</v>
      </c>
      <c r="B33" s="26" t="s">
        <v>168</v>
      </c>
      <c r="C33" s="26">
        <v>3</v>
      </c>
      <c r="D33" s="51">
        <f>'Мамаева  Колушкина'!F14</f>
        <v>6</v>
      </c>
      <c r="E33" s="51">
        <f>'Мамаева  Колушкина'!G14</f>
        <v>11</v>
      </c>
      <c r="F33" s="51">
        <f>'Мамаева  Колушкина'!H14</f>
        <v>8</v>
      </c>
      <c r="G33" s="51">
        <f>'Мамаева  Колушкина'!I14</f>
        <v>0</v>
      </c>
      <c r="H33" s="51">
        <f>'Мамаева  Колушкина'!J14</f>
        <v>8</v>
      </c>
      <c r="I33" s="51">
        <f>'Мамаева  Колушкина'!K14</f>
        <v>0</v>
      </c>
      <c r="J33" s="51">
        <f>'Мамаева  Колушкина'!L14</f>
        <v>0</v>
      </c>
      <c r="K33" s="51">
        <f>'Мамаева  Колушкина'!M14</f>
        <v>0</v>
      </c>
      <c r="L33" s="51">
        <f>'Мамаева  Колушкина'!N14</f>
        <v>0</v>
      </c>
      <c r="M33" s="51">
        <f>'Мамаева  Колушкина'!O14</f>
        <v>0</v>
      </c>
      <c r="N33" s="51">
        <f>'Мамаева  Колушкина'!P14</f>
        <v>0</v>
      </c>
      <c r="O33" s="51">
        <f>'Мамаева  Колушкина'!Q14</f>
        <v>0</v>
      </c>
      <c r="P33" s="51">
        <f>'Мамаева  Колушкина'!R14</f>
        <v>0</v>
      </c>
      <c r="Q33" s="51">
        <f>'Мамаева  Колушкина'!S14</f>
        <v>0</v>
      </c>
      <c r="R33" s="51">
        <f>'Мамаева  Колушкина'!T14</f>
        <v>0</v>
      </c>
      <c r="S33" s="51">
        <f>'Мамаева  Колушкина'!U14</f>
        <v>0</v>
      </c>
      <c r="T33" s="51">
        <f>'Мамаева  Колушкина'!V14</f>
        <v>0</v>
      </c>
      <c r="U33" s="51">
        <f>'Мамаева  Колушкина'!W14</f>
        <v>0</v>
      </c>
      <c r="V33" s="51">
        <f>'Мамаева  Колушкина'!X14</f>
        <v>0</v>
      </c>
      <c r="W33" s="51">
        <f>'Мамаева  Колушкина'!Y14</f>
        <v>0</v>
      </c>
    </row>
    <row r="34" spans="1:23" ht="30" customHeight="1">
      <c r="A34" s="13" t="s">
        <v>116</v>
      </c>
      <c r="B34" s="29" t="s">
        <v>23</v>
      </c>
      <c r="C34" s="29">
        <v>8</v>
      </c>
      <c r="D34" s="51">
        <f>'Мамаева  Колушкина'!F15</f>
        <v>0</v>
      </c>
      <c r="E34" s="51">
        <f>'Мамаева  Колушкина'!G15</f>
        <v>8</v>
      </c>
      <c r="F34" s="51">
        <f>'Мамаева  Колушкина'!H15</f>
        <v>8</v>
      </c>
      <c r="G34" s="51">
        <f>'Мамаева  Колушкина'!I15</f>
        <v>0</v>
      </c>
      <c r="H34" s="51">
        <f>'Мамаева  Колушкина'!J15</f>
        <v>8</v>
      </c>
      <c r="I34" s="51">
        <f>'Мамаева  Колушкина'!K15</f>
        <v>0</v>
      </c>
      <c r="J34" s="51">
        <f>'Мамаева  Колушкина'!L15</f>
        <v>0</v>
      </c>
      <c r="K34" s="51">
        <f>'Мамаева  Колушкина'!M15</f>
        <v>0</v>
      </c>
      <c r="L34" s="51">
        <f>'Мамаева  Колушкина'!N15</f>
        <v>0</v>
      </c>
      <c r="M34" s="51">
        <f>'Мамаева  Колушкина'!O15</f>
        <v>0</v>
      </c>
      <c r="N34" s="51">
        <f>'Мамаева  Колушкина'!P15</f>
        <v>0</v>
      </c>
      <c r="O34" s="51">
        <f>'Мамаева  Колушкина'!Q15</f>
        <v>0</v>
      </c>
      <c r="P34" s="51">
        <f>'Мамаева  Колушкина'!R15</f>
        <v>0</v>
      </c>
      <c r="Q34" s="51">
        <f>'Мамаева  Колушкина'!S15</f>
        <v>0</v>
      </c>
      <c r="R34" s="51">
        <f>'Мамаева  Колушкина'!T15</f>
        <v>0</v>
      </c>
      <c r="S34" s="51">
        <f>'Мамаева  Колушкина'!U15</f>
        <v>0</v>
      </c>
      <c r="T34" s="51">
        <f>'Мамаева  Колушкина'!V15</f>
        <v>0</v>
      </c>
      <c r="U34" s="51">
        <f>'Мамаева  Колушкина'!W15</f>
        <v>0</v>
      </c>
      <c r="V34" s="51">
        <f>'Мамаева  Колушкина'!X15</f>
        <v>0</v>
      </c>
      <c r="W34" s="51">
        <f>'Мамаева  Колушкина'!Y15</f>
        <v>0</v>
      </c>
    </row>
    <row r="35" spans="1:23" ht="60.75" customHeight="1">
      <c r="A35" s="13" t="s">
        <v>117</v>
      </c>
      <c r="B35" s="31" t="s">
        <v>14</v>
      </c>
      <c r="C35" s="82">
        <v>3</v>
      </c>
      <c r="D35" s="51">
        <f>'Мамаева  Колушкина'!F16</f>
        <v>3</v>
      </c>
      <c r="E35" s="51">
        <f>'Мамаева  Колушкина'!G16</f>
        <v>2</v>
      </c>
      <c r="F35" s="51">
        <f>'Мамаева  Колушкина'!H16</f>
        <v>3</v>
      </c>
      <c r="G35" s="51">
        <f>'Мамаева  Колушкина'!I16</f>
        <v>3</v>
      </c>
      <c r="H35" s="51">
        <f>'Мамаева  Колушкина'!J16</f>
        <v>3</v>
      </c>
      <c r="I35" s="51">
        <f>'Мамаева  Колушкина'!K16</f>
        <v>3</v>
      </c>
      <c r="J35" s="51">
        <f>'Мамаева  Колушкина'!L16</f>
        <v>3</v>
      </c>
      <c r="K35" s="51">
        <f>'Мамаева  Колушкина'!M16</f>
        <v>3</v>
      </c>
      <c r="L35" s="51">
        <f>'Мамаева  Колушкина'!N16</f>
        <v>2</v>
      </c>
      <c r="M35" s="51">
        <f>'Мамаева  Колушкина'!O16</f>
        <v>3</v>
      </c>
      <c r="N35" s="51">
        <f>'Мамаева  Колушкина'!P16</f>
        <v>3</v>
      </c>
      <c r="O35" s="51">
        <f>'Мамаева  Колушкина'!Q16</f>
        <v>2</v>
      </c>
      <c r="P35" s="51">
        <f>'Мамаева  Колушкина'!R16</f>
        <v>3</v>
      </c>
      <c r="Q35" s="51">
        <f>'Мамаева  Колушкина'!S16</f>
        <v>3</v>
      </c>
      <c r="R35" s="51">
        <f>'Мамаева  Колушкина'!T16</f>
        <v>3</v>
      </c>
      <c r="S35" s="51">
        <f>'Мамаева  Колушкина'!U16</f>
        <v>2</v>
      </c>
      <c r="T35" s="51">
        <f>'Мамаева  Колушкина'!V16</f>
        <v>3</v>
      </c>
      <c r="U35" s="51">
        <f>'Мамаева  Колушкина'!W16</f>
        <v>3</v>
      </c>
      <c r="V35" s="51">
        <f>'Мамаева  Колушкина'!X16</f>
        <v>3</v>
      </c>
      <c r="W35" s="51">
        <f>'Мамаева  Колушкина'!Y16</f>
        <v>3</v>
      </c>
    </row>
    <row r="36" spans="1:23" s="80" customFormat="1" ht="48.75" customHeight="1">
      <c r="A36" s="86" t="s">
        <v>169</v>
      </c>
      <c r="B36" s="31" t="s">
        <v>107</v>
      </c>
      <c r="C36" s="82">
        <v>18</v>
      </c>
      <c r="D36" s="51">
        <f>'Мамаева  Колушкина'!F17</f>
        <v>3</v>
      </c>
      <c r="E36" s="51">
        <f>'Мамаева  Колушкина'!G17</f>
        <v>5</v>
      </c>
      <c r="F36" s="51">
        <f>'Мамаева  Колушкина'!H17</f>
        <v>1</v>
      </c>
      <c r="G36" s="51">
        <f>'Мамаева  Колушкина'!I17</f>
        <v>2</v>
      </c>
      <c r="H36" s="51">
        <f>'Мамаева  Колушкина'!J17</f>
        <v>3</v>
      </c>
      <c r="I36" s="51">
        <f>'Мамаева  Колушкина'!K17</f>
        <v>3</v>
      </c>
      <c r="J36" s="51">
        <f>'Мамаева  Колушкина'!L17</f>
        <v>0</v>
      </c>
      <c r="K36" s="51">
        <f>'Мамаева  Колушкина'!M17</f>
        <v>0</v>
      </c>
      <c r="L36" s="51">
        <f>'Мамаева  Колушкина'!N17</f>
        <v>0</v>
      </c>
      <c r="M36" s="51">
        <f>'Мамаева  Колушкина'!O17</f>
        <v>0</v>
      </c>
      <c r="N36" s="51">
        <f>'Мамаева  Колушкина'!P17</f>
        <v>0</v>
      </c>
      <c r="O36" s="51">
        <f>'Мамаева  Колушкина'!Q17</f>
        <v>0</v>
      </c>
      <c r="P36" s="51">
        <f>'Мамаева  Колушкина'!R17</f>
        <v>0</v>
      </c>
      <c r="Q36" s="51">
        <f>'Мамаева  Колушкина'!S17</f>
        <v>0</v>
      </c>
      <c r="R36" s="51">
        <f>'Мамаева  Колушкина'!T17</f>
        <v>0</v>
      </c>
      <c r="S36" s="51">
        <f>'Мамаева  Колушкина'!U17</f>
        <v>0</v>
      </c>
      <c r="T36" s="51">
        <f>'Мамаева  Колушкина'!V17</f>
        <v>0</v>
      </c>
      <c r="U36" s="51">
        <f>'Мамаева  Колушкина'!W17</f>
        <v>0</v>
      </c>
      <c r="V36" s="51">
        <f>'Мамаева  Колушкина'!X17</f>
        <v>0</v>
      </c>
      <c r="W36" s="51">
        <f>'Мамаева  Колушкина'!Y17</f>
        <v>0</v>
      </c>
    </row>
    <row r="37" spans="1:23" s="84" customFormat="1" ht="48.75" customHeight="1">
      <c r="A37" s="86" t="s">
        <v>170</v>
      </c>
      <c r="B37" s="31" t="s">
        <v>171</v>
      </c>
      <c r="C37" s="82">
        <v>10</v>
      </c>
      <c r="D37" s="51">
        <f>'Мамаева  Колушкина'!F18</f>
        <v>10</v>
      </c>
      <c r="E37" s="51">
        <f>'Мамаева  Колушкина'!G18</f>
        <v>10</v>
      </c>
      <c r="F37" s="51">
        <f>'Мамаева  Колушкина'!H18</f>
        <v>10</v>
      </c>
      <c r="G37" s="51">
        <f>'Мамаева  Колушкина'!I18</f>
        <v>10</v>
      </c>
      <c r="H37" s="51">
        <f>'Мамаева  Колушкина'!J18</f>
        <v>10</v>
      </c>
      <c r="I37" s="51">
        <f>'Мамаева  Колушкина'!K18</f>
        <v>10</v>
      </c>
      <c r="J37" s="51">
        <f>'Мамаева  Колушкина'!L18</f>
        <v>10</v>
      </c>
      <c r="K37" s="51">
        <f>'Мамаева  Колушкина'!M18</f>
        <v>10</v>
      </c>
      <c r="L37" s="51">
        <f>'Мамаева  Колушкина'!N18</f>
        <v>10</v>
      </c>
      <c r="M37" s="51">
        <f>'Мамаева  Колушкина'!O18</f>
        <v>10</v>
      </c>
      <c r="N37" s="51">
        <f>'Мамаева  Колушкина'!P18</f>
        <v>10</v>
      </c>
      <c r="O37" s="51">
        <f>'Мамаева  Колушкина'!Q18</f>
        <v>10</v>
      </c>
      <c r="P37" s="51">
        <f>'Мамаева  Колушкина'!R18</f>
        <v>10</v>
      </c>
      <c r="Q37" s="51">
        <f>'Мамаева  Колушкина'!S18</f>
        <v>10</v>
      </c>
      <c r="R37" s="51">
        <f>'Мамаева  Колушкина'!T18</f>
        <v>10</v>
      </c>
      <c r="S37" s="51">
        <f>'Мамаева  Колушкина'!U18</f>
        <v>10</v>
      </c>
      <c r="T37" s="51">
        <f>'Мамаева  Колушкина'!V18</f>
        <v>10</v>
      </c>
      <c r="U37" s="51">
        <f>'Мамаева  Колушкина'!W18</f>
        <v>10</v>
      </c>
      <c r="V37" s="51">
        <f>'Мамаева  Колушкина'!X18</f>
        <v>10</v>
      </c>
      <c r="W37" s="51">
        <f>'Мамаева  Колушкина'!Y18</f>
        <v>10</v>
      </c>
    </row>
    <row r="38" spans="1:23" s="84" customFormat="1" ht="48.75" customHeight="1">
      <c r="A38" s="86" t="s">
        <v>172</v>
      </c>
      <c r="B38" s="31" t="s">
        <v>159</v>
      </c>
      <c r="C38" s="82">
        <v>10</v>
      </c>
      <c r="D38" s="51">
        <f>'Мамаева  Колушкина'!F19</f>
        <v>10</v>
      </c>
      <c r="E38" s="51">
        <f>'Мамаева  Колушкина'!G19</f>
        <v>10</v>
      </c>
      <c r="F38" s="51">
        <f>'Мамаева  Колушкина'!H19</f>
        <v>10</v>
      </c>
      <c r="G38" s="51">
        <f>'Мамаева  Колушкина'!I19</f>
        <v>10</v>
      </c>
      <c r="H38" s="51">
        <f>'Мамаева  Колушкина'!J19</f>
        <v>10</v>
      </c>
      <c r="I38" s="51">
        <f>'Мамаева  Колушкина'!K19</f>
        <v>10</v>
      </c>
      <c r="J38" s="51">
        <f>'Мамаева  Колушкина'!L19</f>
        <v>10</v>
      </c>
      <c r="K38" s="51">
        <f>'Мамаева  Колушкина'!M19</f>
        <v>10</v>
      </c>
      <c r="L38" s="51">
        <f>'Мамаева  Колушкина'!N19</f>
        <v>0</v>
      </c>
      <c r="M38" s="51">
        <f>'Мамаева  Колушкина'!O19</f>
        <v>10</v>
      </c>
      <c r="N38" s="51">
        <f>'Мамаева  Колушкина'!P19</f>
        <v>0</v>
      </c>
      <c r="O38" s="51">
        <f>'Мамаева  Колушкина'!Q19</f>
        <v>0</v>
      </c>
      <c r="P38" s="51">
        <f>'Мамаева  Колушкина'!R19</f>
        <v>10</v>
      </c>
      <c r="Q38" s="51">
        <f>'Мамаева  Колушкина'!S19</f>
        <v>0</v>
      </c>
      <c r="R38" s="51">
        <f>'Мамаева  Колушкина'!T19</f>
        <v>0</v>
      </c>
      <c r="S38" s="51">
        <f>'Мамаева  Колушкина'!U19</f>
        <v>0</v>
      </c>
      <c r="T38" s="51">
        <f>'Мамаева  Колушкина'!V19</f>
        <v>10</v>
      </c>
      <c r="U38" s="51">
        <f>'Мамаева  Колушкина'!W19</f>
        <v>10</v>
      </c>
      <c r="V38" s="51">
        <f>'Мамаева  Колушкина'!X19</f>
        <v>0</v>
      </c>
      <c r="W38" s="51">
        <f>'Мамаева  Колушкина'!Y19</f>
        <v>10</v>
      </c>
    </row>
    <row r="39" spans="1:23" s="80" customFormat="1" ht="48.75" customHeight="1">
      <c r="A39" s="86" t="s">
        <v>173</v>
      </c>
      <c r="B39" s="31" t="s">
        <v>174</v>
      </c>
      <c r="C39" s="82">
        <v>20</v>
      </c>
      <c r="D39" s="51">
        <f>'Мамаева  Колушкина'!F20</f>
        <v>0</v>
      </c>
      <c r="E39" s="51">
        <f>'Мамаева  Колушкина'!G20</f>
        <v>0</v>
      </c>
      <c r="F39" s="51">
        <f>'Мамаева  Колушкина'!H20</f>
        <v>0</v>
      </c>
      <c r="G39" s="51">
        <f>'Мамаева  Колушкина'!I20</f>
        <v>0</v>
      </c>
      <c r="H39" s="51">
        <f>'Мамаева  Колушкина'!J20</f>
        <v>0</v>
      </c>
      <c r="I39" s="51">
        <f>'Мамаева  Колушкина'!K20</f>
        <v>0</v>
      </c>
      <c r="J39" s="51">
        <f>'Мамаева  Колушкина'!L20</f>
        <v>0</v>
      </c>
      <c r="K39" s="51">
        <f>'Мамаева  Колушкина'!M20</f>
        <v>0</v>
      </c>
      <c r="L39" s="51">
        <f>'Мамаева  Колушкина'!N20</f>
        <v>0</v>
      </c>
      <c r="M39" s="51">
        <f>'Мамаева  Колушкина'!O20</f>
        <v>0</v>
      </c>
      <c r="N39" s="51">
        <f>'Мамаева  Колушкина'!P20</f>
        <v>0</v>
      </c>
      <c r="O39" s="51">
        <f>'Мамаева  Колушкина'!Q20</f>
        <v>0</v>
      </c>
      <c r="P39" s="51">
        <f>'Мамаева  Колушкина'!R20</f>
        <v>0</v>
      </c>
      <c r="Q39" s="51">
        <f>'Мамаева  Колушкина'!S20</f>
        <v>0</v>
      </c>
      <c r="R39" s="51">
        <f>'Мамаева  Колушкина'!T20</f>
        <v>0</v>
      </c>
      <c r="S39" s="51">
        <f>'Мамаева  Колушкина'!U20</f>
        <v>0</v>
      </c>
      <c r="T39" s="51">
        <f>'Мамаева  Колушкина'!V20</f>
        <v>0</v>
      </c>
      <c r="U39" s="51">
        <f>'Мамаева  Колушкина'!W20</f>
        <v>0</v>
      </c>
      <c r="V39" s="51">
        <f>'Мамаева  Колушкина'!X20</f>
        <v>0</v>
      </c>
      <c r="W39" s="51">
        <f>'Мамаева  Колушкина'!Y20</f>
        <v>0</v>
      </c>
    </row>
    <row r="40" spans="1:23" ht="15.75" customHeight="1">
      <c r="A40" s="131" t="s">
        <v>20</v>
      </c>
      <c r="B40" s="132"/>
      <c r="C40" s="133"/>
      <c r="D40" s="51">
        <f>SUM(D24:D39)</f>
        <v>48</v>
      </c>
      <c r="E40" s="51">
        <f aca="true" t="shared" si="1" ref="E40:W40">SUM(E24:E39)</f>
        <v>59</v>
      </c>
      <c r="F40" s="51">
        <f t="shared" si="1"/>
        <v>53</v>
      </c>
      <c r="G40" s="51">
        <f t="shared" si="1"/>
        <v>38</v>
      </c>
      <c r="H40" s="51">
        <f t="shared" si="1"/>
        <v>61</v>
      </c>
      <c r="I40" s="51">
        <f t="shared" si="1"/>
        <v>48</v>
      </c>
      <c r="J40" s="51">
        <f t="shared" si="1"/>
        <v>31</v>
      </c>
      <c r="K40" s="51">
        <f t="shared" si="1"/>
        <v>28</v>
      </c>
      <c r="L40" s="51">
        <f t="shared" si="1"/>
        <v>20</v>
      </c>
      <c r="M40" s="51">
        <f t="shared" si="1"/>
        <v>34</v>
      </c>
      <c r="N40" s="51">
        <f t="shared" si="1"/>
        <v>21</v>
      </c>
      <c r="O40" s="51">
        <f t="shared" si="1"/>
        <v>20</v>
      </c>
      <c r="P40" s="51">
        <f t="shared" si="1"/>
        <v>31</v>
      </c>
      <c r="Q40" s="51">
        <f t="shared" si="1"/>
        <v>24</v>
      </c>
      <c r="R40" s="51">
        <f t="shared" si="1"/>
        <v>24</v>
      </c>
      <c r="S40" s="51">
        <f t="shared" si="1"/>
        <v>17</v>
      </c>
      <c r="T40" s="51">
        <f t="shared" si="1"/>
        <v>37</v>
      </c>
      <c r="U40" s="51">
        <f t="shared" si="1"/>
        <v>34</v>
      </c>
      <c r="V40" s="51">
        <f t="shared" si="1"/>
        <v>21</v>
      </c>
      <c r="W40" s="51">
        <f t="shared" si="1"/>
        <v>31</v>
      </c>
    </row>
    <row r="41" spans="1:23" ht="30" customHeight="1">
      <c r="A41" s="126" t="s">
        <v>190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</row>
    <row r="42" spans="1:23" ht="30" customHeight="1" thickBot="1">
      <c r="A42" s="59" t="s">
        <v>122</v>
      </c>
      <c r="B42" s="61" t="s">
        <v>17</v>
      </c>
      <c r="C42" s="60">
        <v>80</v>
      </c>
      <c r="D42" s="49">
        <f>'Колушкина Такмурзин Батталова'!F4</f>
        <v>0</v>
      </c>
      <c r="E42" s="49">
        <f>'Колушкина Такмурзин Батталова'!G4</f>
        <v>0</v>
      </c>
      <c r="F42" s="49">
        <f>'Колушкина Такмурзин Батталова'!H4</f>
        <v>0</v>
      </c>
      <c r="G42" s="49">
        <f>'Колушкина Такмурзин Батталова'!I4</f>
        <v>0</v>
      </c>
      <c r="H42" s="49">
        <f>'Колушкина Такмурзин Батталова'!J4</f>
        <v>0</v>
      </c>
      <c r="I42" s="49">
        <f>'Колушкина Такмурзин Батталова'!K4</f>
        <v>0</v>
      </c>
      <c r="J42" s="49">
        <f>'Колушкина Такмурзин Батталова'!L4</f>
        <v>0</v>
      </c>
      <c r="K42" s="49">
        <f>'Колушкина Такмурзин Батталова'!M4</f>
        <v>0</v>
      </c>
      <c r="L42" s="49">
        <f>'Колушкина Такмурзин Батталова'!N4</f>
        <v>0</v>
      </c>
      <c r="M42" s="49">
        <f>'Колушкина Такмурзин Батталова'!O4</f>
        <v>0</v>
      </c>
      <c r="N42" s="49">
        <f>'Колушкина Такмурзин Батталова'!P4</f>
        <v>0</v>
      </c>
      <c r="O42" s="49">
        <f>'Колушкина Такмурзин Батталова'!Q4</f>
        <v>0</v>
      </c>
      <c r="P42" s="49">
        <f>'Колушкина Такмурзин Батталова'!R4</f>
        <v>0</v>
      </c>
      <c r="Q42" s="49">
        <f>'Колушкина Такмурзин Батталова'!S4</f>
        <v>0</v>
      </c>
      <c r="R42" s="49">
        <f>'Колушкина Такмурзин Батталова'!T4</f>
        <v>0</v>
      </c>
      <c r="S42" s="49">
        <f>'Колушкина Такмурзин Батталова'!U4</f>
        <v>0</v>
      </c>
      <c r="T42" s="49">
        <f>'Колушкина Такмурзин Батталова'!V4</f>
        <v>0</v>
      </c>
      <c r="U42" s="49">
        <f>'Колушкина Такмурзин Батталова'!W4</f>
        <v>0</v>
      </c>
      <c r="V42" s="49">
        <f>'Колушкина Такмурзин Батталова'!X4</f>
        <v>0</v>
      </c>
      <c r="W42" s="49">
        <f>'Колушкина Такмурзин Батталова'!Y4</f>
        <v>0</v>
      </c>
    </row>
    <row r="43" spans="1:23" ht="114" customHeight="1" thickBot="1">
      <c r="A43" s="59" t="s">
        <v>123</v>
      </c>
      <c r="B43" s="26" t="s">
        <v>15</v>
      </c>
      <c r="C43" s="26">
        <v>3</v>
      </c>
      <c r="D43" s="49">
        <f>'Колушкина Такмурзин Батталова'!F5</f>
        <v>3</v>
      </c>
      <c r="E43" s="49">
        <f>'Колушкина Такмурзин Батталова'!G5</f>
        <v>2</v>
      </c>
      <c r="F43" s="49">
        <f>'Колушкина Такмурзин Батталова'!H5</f>
        <v>3</v>
      </c>
      <c r="G43" s="49">
        <f>'Колушкина Такмурзин Батталова'!I5</f>
        <v>3</v>
      </c>
      <c r="H43" s="49">
        <f>'Колушкина Такмурзин Батталова'!J5</f>
        <v>3</v>
      </c>
      <c r="I43" s="49">
        <f>'Колушкина Такмурзин Батталова'!K5</f>
        <v>3</v>
      </c>
      <c r="J43" s="49">
        <f>'Колушкина Такмурзин Батталова'!L5</f>
        <v>1</v>
      </c>
      <c r="K43" s="49">
        <f>'Колушкина Такмурзин Батталова'!M5</f>
        <v>3</v>
      </c>
      <c r="L43" s="49">
        <f>'Колушкина Такмурзин Батталова'!N5</f>
        <v>3</v>
      </c>
      <c r="M43" s="49">
        <f>'Колушкина Такмурзин Батталова'!O5</f>
        <v>2</v>
      </c>
      <c r="N43" s="49">
        <f>'Колушкина Такмурзин Батталова'!P5</f>
        <v>2</v>
      </c>
      <c r="O43" s="49">
        <f>'Колушкина Такмурзин Батталова'!Q5</f>
        <v>2</v>
      </c>
      <c r="P43" s="49">
        <f>'Колушкина Такмурзин Батталова'!R5</f>
        <v>2</v>
      </c>
      <c r="Q43" s="49">
        <f>'Колушкина Такмурзин Батталова'!S5</f>
        <v>3</v>
      </c>
      <c r="R43" s="49">
        <f>'Колушкина Такмурзин Батталова'!T5</f>
        <v>3</v>
      </c>
      <c r="S43" s="49">
        <f>'Колушкина Такмурзин Батталова'!U5</f>
        <v>2</v>
      </c>
      <c r="T43" s="49">
        <f>'Колушкина Такмурзин Батталова'!V5</f>
        <v>3</v>
      </c>
      <c r="U43" s="49">
        <f>'Колушкина Такмурзин Батталова'!W5</f>
        <v>3</v>
      </c>
      <c r="V43" s="49">
        <f>'Колушкина Такмурзин Батталова'!X5</f>
        <v>3</v>
      </c>
      <c r="W43" s="49">
        <f>'Колушкина Такмурзин Батталова'!Y5</f>
        <v>3</v>
      </c>
    </row>
    <row r="44" spans="1:23" ht="60" customHeight="1" thickBot="1">
      <c r="A44" s="59" t="s">
        <v>124</v>
      </c>
      <c r="B44" s="26" t="s">
        <v>29</v>
      </c>
      <c r="C44" s="26">
        <v>3</v>
      </c>
      <c r="D44" s="49">
        <f>'Колушкина Такмурзин Батталова'!F6</f>
        <v>3</v>
      </c>
      <c r="E44" s="49">
        <f>'Колушкина Такмурзин Батталова'!G6</f>
        <v>3</v>
      </c>
      <c r="F44" s="49">
        <f>'Колушкина Такмурзин Батталова'!H6</f>
        <v>3</v>
      </c>
      <c r="G44" s="49">
        <f>'Колушкина Такмурзин Батталова'!I6</f>
        <v>3</v>
      </c>
      <c r="H44" s="49">
        <f>'Колушкина Такмурзин Батталова'!J6</f>
        <v>3</v>
      </c>
      <c r="I44" s="49">
        <f>'Колушкина Такмурзин Батталова'!K6</f>
        <v>3</v>
      </c>
      <c r="J44" s="49">
        <f>'Колушкина Такмурзин Батталова'!L6</f>
        <v>3</v>
      </c>
      <c r="K44" s="49">
        <f>'Колушкина Такмурзин Батталова'!M6</f>
        <v>3</v>
      </c>
      <c r="L44" s="49">
        <f>'Колушкина Такмурзин Батталова'!N6</f>
        <v>3</v>
      </c>
      <c r="M44" s="49">
        <f>'Колушкина Такмурзин Батталова'!O6</f>
        <v>3</v>
      </c>
      <c r="N44" s="49">
        <f>'Колушкина Такмурзин Батталова'!P6</f>
        <v>3</v>
      </c>
      <c r="O44" s="49">
        <f>'Колушкина Такмурзин Батталова'!Q6</f>
        <v>3</v>
      </c>
      <c r="P44" s="49">
        <f>'Колушкина Такмурзин Батталова'!R6</f>
        <v>3</v>
      </c>
      <c r="Q44" s="49">
        <f>'Колушкина Такмурзин Батталова'!S6</f>
        <v>3</v>
      </c>
      <c r="R44" s="49">
        <f>'Колушкина Такмурзин Батталова'!T6</f>
        <v>3</v>
      </c>
      <c r="S44" s="49">
        <f>'Колушкина Такмурзин Батталова'!U6</f>
        <v>3</v>
      </c>
      <c r="T44" s="49">
        <f>'Колушкина Такмурзин Батталова'!V6</f>
        <v>3</v>
      </c>
      <c r="U44" s="49">
        <f>'Колушкина Такмурзин Батталова'!W6</f>
        <v>3</v>
      </c>
      <c r="V44" s="49">
        <f>'Колушкина Такмурзин Батталова'!X6</f>
        <v>3</v>
      </c>
      <c r="W44" s="49">
        <f>'Колушкина Такмурзин Батталова'!Y6</f>
        <v>3</v>
      </c>
    </row>
    <row r="45" spans="1:23" ht="23.25" customHeight="1" thickBot="1">
      <c r="A45" s="59" t="s">
        <v>125</v>
      </c>
      <c r="B45" s="26" t="s">
        <v>16</v>
      </c>
      <c r="C45" s="26">
        <v>3</v>
      </c>
      <c r="D45" s="49">
        <f>'Колушкина Такмурзин Батталова'!F7</f>
        <v>3</v>
      </c>
      <c r="E45" s="49">
        <f>'Колушкина Такмурзин Батталова'!G7</f>
        <v>3</v>
      </c>
      <c r="F45" s="49">
        <f>'Колушкина Такмурзин Батталова'!H7</f>
        <v>3</v>
      </c>
      <c r="G45" s="49">
        <f>'Колушкина Такмурзин Батталова'!I7</f>
        <v>3</v>
      </c>
      <c r="H45" s="49">
        <f>'Колушкина Такмурзин Батталова'!J7</f>
        <v>3</v>
      </c>
      <c r="I45" s="49">
        <f>'Колушкина Такмурзин Батталова'!K7</f>
        <v>3</v>
      </c>
      <c r="J45" s="49">
        <f>'Колушкина Такмурзин Батталова'!L7</f>
        <v>3</v>
      </c>
      <c r="K45" s="49">
        <f>'Колушкина Такмурзин Батталова'!M7</f>
        <v>3</v>
      </c>
      <c r="L45" s="49">
        <f>'Колушкина Такмурзин Батталова'!N7</f>
        <v>3</v>
      </c>
      <c r="M45" s="49">
        <f>'Колушкина Такмурзин Батталова'!O7</f>
        <v>3</v>
      </c>
      <c r="N45" s="49">
        <f>'Колушкина Такмурзин Батталова'!P7</f>
        <v>3</v>
      </c>
      <c r="O45" s="49">
        <f>'Колушкина Такмурзин Батталова'!Q7</f>
        <v>3</v>
      </c>
      <c r="P45" s="49">
        <f>'Колушкина Такмурзин Батталова'!R7</f>
        <v>3</v>
      </c>
      <c r="Q45" s="49">
        <f>'Колушкина Такмурзин Батталова'!S7</f>
        <v>3</v>
      </c>
      <c r="R45" s="49">
        <f>'Колушкина Такмурзин Батталова'!T7</f>
        <v>3</v>
      </c>
      <c r="S45" s="49">
        <f>'Колушкина Такмурзин Батталова'!U7</f>
        <v>3</v>
      </c>
      <c r="T45" s="49">
        <f>'Колушкина Такмурзин Батталова'!V7</f>
        <v>3</v>
      </c>
      <c r="U45" s="49">
        <f>'Колушкина Такмурзин Батталова'!W7</f>
        <v>3</v>
      </c>
      <c r="V45" s="49">
        <f>'Колушкина Такмурзин Батталова'!X7</f>
        <v>3</v>
      </c>
      <c r="W45" s="49">
        <f>'Колушкина Такмурзин Батталова'!Y7</f>
        <v>3</v>
      </c>
    </row>
    <row r="46" spans="1:23" ht="45" customHeight="1" thickBot="1">
      <c r="A46" s="59" t="s">
        <v>126</v>
      </c>
      <c r="B46" s="26" t="s">
        <v>28</v>
      </c>
      <c r="C46" s="26">
        <v>3</v>
      </c>
      <c r="D46" s="49">
        <f>IF('Колушкина Такмурзин Батталова'!F8=100,3,)</f>
        <v>3</v>
      </c>
      <c r="E46" s="49">
        <f>IF('Колушкина Такмурзин Батталова'!G8=100,3,)</f>
        <v>3</v>
      </c>
      <c r="F46" s="49">
        <f>IF('Колушкина Такмурзин Батталова'!H8=100,3,)</f>
        <v>3</v>
      </c>
      <c r="G46" s="49">
        <f>IF('Колушкина Такмурзин Батталова'!I8=100,3,)</f>
        <v>3</v>
      </c>
      <c r="H46" s="49">
        <f>IF('Колушкина Такмурзин Батталова'!J8=100,3,)</f>
        <v>3</v>
      </c>
      <c r="I46" s="49">
        <f>IF('Колушкина Такмурзин Батталова'!K8=100,3,)</f>
        <v>3</v>
      </c>
      <c r="J46" s="49">
        <f>IF('Колушкина Такмурзин Батталова'!L8=100,3,)</f>
        <v>3</v>
      </c>
      <c r="K46" s="49">
        <f>IF('Колушкина Такмурзин Батталова'!M8=100,3,)</f>
        <v>3</v>
      </c>
      <c r="L46" s="49">
        <f>IF('Колушкина Такмурзин Батталова'!N8=100,3,)</f>
        <v>3</v>
      </c>
      <c r="M46" s="49">
        <f>IF('Колушкина Такмурзин Батталова'!O8=100,3,)</f>
        <v>3</v>
      </c>
      <c r="N46" s="49">
        <f>IF('Колушкина Такмурзин Батталова'!P8=100,3,)</f>
        <v>3</v>
      </c>
      <c r="O46" s="49">
        <f>IF('Колушкина Такмурзин Батталова'!Q8=100,3,)</f>
        <v>3</v>
      </c>
      <c r="P46" s="49">
        <f>IF('Колушкина Такмурзин Батталова'!R8=100,3,)</f>
        <v>3</v>
      </c>
      <c r="Q46" s="49">
        <f>IF('Колушкина Такмурзин Батталова'!S8=100,3,)</f>
        <v>3</v>
      </c>
      <c r="R46" s="49">
        <f>IF('Колушкина Такмурзин Батталова'!T8=100,3,)</f>
        <v>3</v>
      </c>
      <c r="S46" s="49">
        <f>IF('Колушкина Такмурзин Батталова'!U8=100,3,)</f>
        <v>3</v>
      </c>
      <c r="T46" s="49">
        <f>IF('Колушкина Такмурзин Батталова'!V8=100,3,)</f>
        <v>3</v>
      </c>
      <c r="U46" s="49">
        <f>IF('Колушкина Такмурзин Батталова'!W8=100,3,)</f>
        <v>3</v>
      </c>
      <c r="V46" s="49">
        <f>IF('Колушкина Такмурзин Батталова'!X8=100,3,)</f>
        <v>3</v>
      </c>
      <c r="W46" s="49">
        <f>IF('Колушкина Такмурзин Батталова'!Y8=100,3,)</f>
        <v>3</v>
      </c>
    </row>
    <row r="47" spans="1:23" ht="45" customHeight="1" thickBot="1">
      <c r="A47" s="62" t="s">
        <v>127</v>
      </c>
      <c r="B47" s="29" t="s">
        <v>183</v>
      </c>
      <c r="C47" s="26">
        <v>5</v>
      </c>
      <c r="D47" s="49">
        <f>'Колушкина Такмурзин Батталова'!F9</f>
        <v>0</v>
      </c>
      <c r="E47" s="49">
        <f>'Колушкина Такмурзин Батталова'!G9</f>
        <v>0</v>
      </c>
      <c r="F47" s="49">
        <f>'Колушкина Такмурзин Батталова'!H9</f>
        <v>0</v>
      </c>
      <c r="G47" s="49">
        <f>'Колушкина Такмурзин Батталова'!I9</f>
        <v>0</v>
      </c>
      <c r="H47" s="49">
        <f>'Колушкина Такмурзин Батталова'!J9</f>
        <v>5</v>
      </c>
      <c r="I47" s="49">
        <f>'Колушкина Такмурзин Батталова'!K9</f>
        <v>0</v>
      </c>
      <c r="J47" s="49">
        <f>'Колушкина Такмурзин Батталова'!L9</f>
        <v>15</v>
      </c>
      <c r="K47" s="49">
        <f>'Колушкина Такмурзин Батталова'!M9</f>
        <v>5</v>
      </c>
      <c r="L47" s="49">
        <f>'Колушкина Такмурзин Батталова'!N9</f>
        <v>25</v>
      </c>
      <c r="M47" s="49">
        <f>'Колушкина Такмурзин Батталова'!O9</f>
        <v>10</v>
      </c>
      <c r="N47" s="49">
        <f>'Колушкина Такмурзин Батталова'!P9</f>
        <v>0</v>
      </c>
      <c r="O47" s="49">
        <f>'Колушкина Такмурзин Батталова'!Q9</f>
        <v>10</v>
      </c>
      <c r="P47" s="49">
        <f>'Колушкина Такмурзин Батталова'!R9</f>
        <v>5</v>
      </c>
      <c r="Q47" s="49">
        <f>'Колушкина Такмурзин Батталова'!S9</f>
        <v>5</v>
      </c>
      <c r="R47" s="49">
        <f>'Колушкина Такмурзин Батталова'!T9</f>
        <v>5</v>
      </c>
      <c r="S47" s="49">
        <f>'Колушкина Такмурзин Батталова'!U9</f>
        <v>10</v>
      </c>
      <c r="T47" s="49">
        <f>'Колушкина Такмурзин Батталова'!V9</f>
        <v>5</v>
      </c>
      <c r="U47" s="49">
        <f>'Колушкина Такмурзин Батталова'!W9</f>
        <v>5</v>
      </c>
      <c r="V47" s="49">
        <f>'Колушкина Такмурзин Батталова'!X9</f>
        <v>5</v>
      </c>
      <c r="W47" s="49">
        <f>'Колушкина Такмурзин Батталова'!Y9</f>
        <v>5</v>
      </c>
    </row>
    <row r="48" spans="1:23" ht="15.75" customHeight="1">
      <c r="A48" s="131" t="s">
        <v>20</v>
      </c>
      <c r="B48" s="132"/>
      <c r="C48" s="133"/>
      <c r="D48" s="51">
        <f>SUM(D42:D47)</f>
        <v>12</v>
      </c>
      <c r="E48" s="51">
        <f aca="true" t="shared" si="2" ref="E48:W48">SUM(E42:E47)</f>
        <v>11</v>
      </c>
      <c r="F48" s="51">
        <f t="shared" si="2"/>
        <v>12</v>
      </c>
      <c r="G48" s="51">
        <f t="shared" si="2"/>
        <v>12</v>
      </c>
      <c r="H48" s="51">
        <f t="shared" si="2"/>
        <v>17</v>
      </c>
      <c r="I48" s="51">
        <f t="shared" si="2"/>
        <v>12</v>
      </c>
      <c r="J48" s="51">
        <f t="shared" si="2"/>
        <v>25</v>
      </c>
      <c r="K48" s="51">
        <f t="shared" si="2"/>
        <v>17</v>
      </c>
      <c r="L48" s="51">
        <f t="shared" si="2"/>
        <v>37</v>
      </c>
      <c r="M48" s="51">
        <f t="shared" si="2"/>
        <v>21</v>
      </c>
      <c r="N48" s="51">
        <f t="shared" si="2"/>
        <v>11</v>
      </c>
      <c r="O48" s="51">
        <f t="shared" si="2"/>
        <v>21</v>
      </c>
      <c r="P48" s="51">
        <f t="shared" si="2"/>
        <v>16</v>
      </c>
      <c r="Q48" s="51">
        <f t="shared" si="2"/>
        <v>17</v>
      </c>
      <c r="R48" s="51">
        <f t="shared" si="2"/>
        <v>17</v>
      </c>
      <c r="S48" s="51">
        <f t="shared" si="2"/>
        <v>21</v>
      </c>
      <c r="T48" s="51">
        <f t="shared" si="2"/>
        <v>17</v>
      </c>
      <c r="U48" s="51">
        <f t="shared" si="2"/>
        <v>17</v>
      </c>
      <c r="V48" s="51">
        <f t="shared" si="2"/>
        <v>17</v>
      </c>
      <c r="W48" s="51">
        <f t="shared" si="2"/>
        <v>17</v>
      </c>
    </row>
    <row r="49" spans="1:23" ht="42.75" customHeight="1">
      <c r="A49" s="126" t="s">
        <v>191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</row>
    <row r="50" spans="1:23" ht="30" customHeight="1">
      <c r="A50" s="91" t="s">
        <v>129</v>
      </c>
      <c r="B50" s="91" t="s">
        <v>47</v>
      </c>
      <c r="C50" s="92">
        <v>3</v>
      </c>
      <c r="D50" s="90">
        <f>'БатталоваСабитова '!F5</f>
        <v>3</v>
      </c>
      <c r="E50" s="90">
        <f>'БатталоваСабитова '!G5</f>
        <v>3</v>
      </c>
      <c r="F50" s="90">
        <f>'БатталоваСабитова '!H5</f>
        <v>3</v>
      </c>
      <c r="G50" s="90">
        <f>'БатталоваСабитова '!I5</f>
        <v>3</v>
      </c>
      <c r="H50" s="90">
        <f>'БатталоваСабитова '!J5</f>
        <v>3</v>
      </c>
      <c r="I50" s="90">
        <f>'БатталоваСабитова '!K5</f>
        <v>3</v>
      </c>
      <c r="J50" s="90">
        <f>'БатталоваСабитова '!L5</f>
        <v>3</v>
      </c>
      <c r="K50" s="90">
        <f>'БатталоваСабитова '!M5</f>
        <v>3</v>
      </c>
      <c r="L50" s="90">
        <f>'БатталоваСабитова '!N5</f>
        <v>3</v>
      </c>
      <c r="M50" s="90">
        <f>'БатталоваСабитова '!O5</f>
        <v>3</v>
      </c>
      <c r="N50" s="90">
        <f>'БатталоваСабитова '!P5</f>
        <v>3</v>
      </c>
      <c r="O50" s="90">
        <f>'БатталоваСабитова '!Q5</f>
        <v>2</v>
      </c>
      <c r="P50" s="90">
        <f>'БатталоваСабитова '!R5</f>
        <v>3</v>
      </c>
      <c r="Q50" s="90">
        <f>'БатталоваСабитова '!S5</f>
        <v>3</v>
      </c>
      <c r="R50" s="90">
        <f>'БатталоваСабитова '!T5</f>
        <v>3</v>
      </c>
      <c r="S50" s="90">
        <f>'БатталоваСабитова '!U5</f>
        <v>3</v>
      </c>
      <c r="T50" s="90">
        <f>'БатталоваСабитова '!V5</f>
        <v>3</v>
      </c>
      <c r="U50" s="90">
        <f>'БатталоваСабитова '!W5</f>
        <v>2</v>
      </c>
      <c r="V50" s="90">
        <f>'БатталоваСабитова '!X5</f>
        <v>3</v>
      </c>
      <c r="W50" s="90">
        <f>'БатталоваСабитова '!Y5</f>
        <v>3</v>
      </c>
    </row>
    <row r="51" spans="1:23" ht="45" customHeight="1">
      <c r="A51" s="91" t="s">
        <v>130</v>
      </c>
      <c r="B51" s="91" t="s">
        <v>30</v>
      </c>
      <c r="C51" s="92">
        <v>3</v>
      </c>
      <c r="D51" s="90">
        <f>'БатталоваСабитова '!F6</f>
        <v>3</v>
      </c>
      <c r="E51" s="90">
        <f>'БатталоваСабитова '!G6</f>
        <v>3</v>
      </c>
      <c r="F51" s="90">
        <f>'БатталоваСабитова '!H6</f>
        <v>3</v>
      </c>
      <c r="G51" s="90">
        <f>'БатталоваСабитова '!I6</f>
        <v>3</v>
      </c>
      <c r="H51" s="90">
        <f>'БатталоваСабитова '!J6</f>
        <v>3</v>
      </c>
      <c r="I51" s="90">
        <f>'БатталоваСабитова '!K6</f>
        <v>3</v>
      </c>
      <c r="J51" s="90">
        <f>'БатталоваСабитова '!L6</f>
        <v>3</v>
      </c>
      <c r="K51" s="90">
        <f>'БатталоваСабитова '!M6</f>
        <v>3</v>
      </c>
      <c r="L51" s="90">
        <f>'БатталоваСабитова '!N6</f>
        <v>3</v>
      </c>
      <c r="M51" s="90">
        <f>'БатталоваСабитова '!O6</f>
        <v>3</v>
      </c>
      <c r="N51" s="90">
        <f>'БатталоваСабитова '!P6</f>
        <v>3</v>
      </c>
      <c r="O51" s="90">
        <f>'БатталоваСабитова '!Q6</f>
        <v>2</v>
      </c>
      <c r="P51" s="90">
        <f>'БатталоваСабитова '!R6</f>
        <v>3</v>
      </c>
      <c r="Q51" s="90">
        <f>'БатталоваСабитова '!S6</f>
        <v>3</v>
      </c>
      <c r="R51" s="90">
        <f>'БатталоваСабитова '!T6</f>
        <v>3</v>
      </c>
      <c r="S51" s="90">
        <f>'БатталоваСабитова '!U6</f>
        <v>3</v>
      </c>
      <c r="T51" s="90">
        <f>'БатталоваСабитова '!V6</f>
        <v>3</v>
      </c>
      <c r="U51" s="90">
        <f>'БатталоваСабитова '!W6</f>
        <v>2</v>
      </c>
      <c r="V51" s="90">
        <f>'БатталоваСабитова '!X6</f>
        <v>3</v>
      </c>
      <c r="W51" s="90">
        <f>'БатталоваСабитова '!Y6</f>
        <v>3</v>
      </c>
    </row>
    <row r="52" spans="1:23" ht="45" customHeight="1">
      <c r="A52" s="91" t="s">
        <v>131</v>
      </c>
      <c r="B52" s="91" t="s">
        <v>135</v>
      </c>
      <c r="C52" s="92">
        <v>10</v>
      </c>
      <c r="D52" s="90">
        <f>IF('БатталоваСабитова '!F7=100,10,0)</f>
        <v>10</v>
      </c>
      <c r="E52" s="90">
        <f>IF('БатталоваСабитова '!G7=100,10,0)</f>
        <v>10</v>
      </c>
      <c r="F52" s="90">
        <f>IF('БатталоваСабитова '!H7=100,10,0)</f>
        <v>10</v>
      </c>
      <c r="G52" s="90">
        <f>IF('БатталоваСабитова '!I7=100,10,0)</f>
        <v>10</v>
      </c>
      <c r="H52" s="90">
        <f>IF('БатталоваСабитова '!J7=100,10,0)</f>
        <v>10</v>
      </c>
      <c r="I52" s="90">
        <f>IF('БатталоваСабитова '!K7=100,10,0)</f>
        <v>10</v>
      </c>
      <c r="J52" s="90">
        <f>IF('БатталоваСабитова '!L7=100,10,0)</f>
        <v>10</v>
      </c>
      <c r="K52" s="90">
        <f>IF('БатталоваСабитова '!M7=100,10,0)</f>
        <v>10</v>
      </c>
      <c r="L52" s="90">
        <f>IF('БатталоваСабитова '!N7=100,10,0)</f>
        <v>10</v>
      </c>
      <c r="M52" s="90">
        <f>IF('БатталоваСабитова '!O7=100,10,0)</f>
        <v>10</v>
      </c>
      <c r="N52" s="90">
        <f>IF('БатталоваСабитова '!P7=100,10,0)</f>
        <v>10</v>
      </c>
      <c r="O52" s="90">
        <f>IF('БатталоваСабитова '!Q7=100,10,0)</f>
        <v>10</v>
      </c>
      <c r="P52" s="90">
        <f>IF('БатталоваСабитова '!R7=100,10,0)</f>
        <v>10</v>
      </c>
      <c r="Q52" s="90">
        <f>IF('БатталоваСабитова '!S7=100,10,0)</f>
        <v>10</v>
      </c>
      <c r="R52" s="90">
        <f>IF('БатталоваСабитова '!T7=100,10,0)</f>
        <v>10</v>
      </c>
      <c r="S52" s="90">
        <f>IF('БатталоваСабитова '!U7=100,10,0)</f>
        <v>10</v>
      </c>
      <c r="T52" s="90">
        <f>IF('БатталоваСабитова '!V7=100,10,0)</f>
        <v>10</v>
      </c>
      <c r="U52" s="90">
        <f>IF('БатталоваСабитова '!W7=100,10,0)</f>
        <v>10</v>
      </c>
      <c r="V52" s="90">
        <f>IF('БатталоваСабитова '!X7=100,10,0)</f>
        <v>10</v>
      </c>
      <c r="W52" s="90">
        <f>IF('БатталоваСабитова '!Y7=100,10,0)</f>
        <v>10</v>
      </c>
    </row>
    <row r="53" spans="1:23" ht="45" customHeight="1">
      <c r="A53" s="91" t="s">
        <v>132</v>
      </c>
      <c r="B53" s="91" t="s">
        <v>137</v>
      </c>
      <c r="C53" s="92">
        <v>3</v>
      </c>
      <c r="D53" s="90">
        <f>IF('БатталоваСабитова '!F8=3,3,0)</f>
        <v>3</v>
      </c>
      <c r="E53" s="90">
        <f>IF('БатталоваСабитова '!G8=3,3,0)</f>
        <v>0</v>
      </c>
      <c r="F53" s="90">
        <f>IF('БатталоваСабитова '!H8=3,3,0)</f>
        <v>0</v>
      </c>
      <c r="G53" s="90">
        <f>IF('БатталоваСабитова '!I8=3,3,0)</f>
        <v>3</v>
      </c>
      <c r="H53" s="90">
        <f>IF('БатталоваСабитова '!J8=3,3,0)</f>
        <v>3</v>
      </c>
      <c r="I53" s="90">
        <f>IF('БатталоваСабитова '!K8=3,3,0)</f>
        <v>3</v>
      </c>
      <c r="J53" s="90">
        <f>IF('БатталоваСабитова '!L8=3,3,0)</f>
        <v>0</v>
      </c>
      <c r="K53" s="90">
        <f>IF('БатталоваСабитова '!M8=3,3,0)</f>
        <v>3</v>
      </c>
      <c r="L53" s="90">
        <f>IF('БатталоваСабитова '!N8=3,3,0)</f>
        <v>3</v>
      </c>
      <c r="M53" s="90">
        <f>IF('БатталоваСабитова '!O8=3,3,0)</f>
        <v>3</v>
      </c>
      <c r="N53" s="90">
        <f>IF('БатталоваСабитова '!P8=3,3,0)</f>
        <v>3</v>
      </c>
      <c r="O53" s="90">
        <f>IF('БатталоваСабитова '!Q8=3,3,0)</f>
        <v>3</v>
      </c>
      <c r="P53" s="90">
        <f>IF('БатталоваСабитова '!R8=3,3,0)</f>
        <v>3</v>
      </c>
      <c r="Q53" s="90">
        <f>IF('БатталоваСабитова '!S8=3,3,0)</f>
        <v>0</v>
      </c>
      <c r="R53" s="90">
        <f>IF('БатталоваСабитова '!T8=3,3,0)</f>
        <v>3</v>
      </c>
      <c r="S53" s="90">
        <f>IF('БатталоваСабитова '!U8=3,3,0)</f>
        <v>3</v>
      </c>
      <c r="T53" s="90">
        <f>IF('БатталоваСабитова '!V8=3,3,0)</f>
        <v>3</v>
      </c>
      <c r="U53" s="90">
        <f>IF('БатталоваСабитова '!W8=3,3,0)</f>
        <v>3</v>
      </c>
      <c r="V53" s="90">
        <f>IF('БатталоваСабитова '!X8=3,3,0)</f>
        <v>3</v>
      </c>
      <c r="W53" s="90">
        <f>IF('БатталоваСабитова '!Y8=3,3,0)</f>
        <v>3</v>
      </c>
    </row>
    <row r="54" spans="1:23" ht="45" customHeight="1">
      <c r="A54" s="91" t="s">
        <v>133</v>
      </c>
      <c r="B54" s="91" t="s">
        <v>50</v>
      </c>
      <c r="C54" s="92">
        <v>5</v>
      </c>
      <c r="D54" s="90">
        <f>IF('БатталоваСабитова '!F9=5,5,0)</f>
        <v>5</v>
      </c>
      <c r="E54" s="90">
        <f>IF('БатталоваСабитова '!G9=5,5,0)</f>
        <v>5</v>
      </c>
      <c r="F54" s="90">
        <f>IF('БатталоваСабитова '!H9=5,5,0)</f>
        <v>5</v>
      </c>
      <c r="G54" s="90">
        <f>IF('БатталоваСабитова '!I9=5,5,0)</f>
        <v>5</v>
      </c>
      <c r="H54" s="90">
        <f>IF('БатталоваСабитова '!J9=5,5,0)</f>
        <v>5</v>
      </c>
      <c r="I54" s="90">
        <f>IF('БатталоваСабитова '!K9=5,5,0)</f>
        <v>5</v>
      </c>
      <c r="J54" s="90">
        <f>IF('БатталоваСабитова '!L9=5,5,0)</f>
        <v>5</v>
      </c>
      <c r="K54" s="90">
        <f>IF('БатталоваСабитова '!M9=5,5,0)</f>
        <v>5</v>
      </c>
      <c r="L54" s="90">
        <f>IF('БатталоваСабитова '!N9=5,5,0)</f>
        <v>5</v>
      </c>
      <c r="M54" s="90">
        <f>IF('БатталоваСабитова '!O9=5,5,0)</f>
        <v>5</v>
      </c>
      <c r="N54" s="90">
        <f>IF('БатталоваСабитова '!P9=5,5,0)</f>
        <v>5</v>
      </c>
      <c r="O54" s="90">
        <f>IF('БатталоваСабитова '!Q9=5,5,0)</f>
        <v>5</v>
      </c>
      <c r="P54" s="90">
        <f>IF('БатталоваСабитова '!R9=5,5,0)</f>
        <v>5</v>
      </c>
      <c r="Q54" s="90">
        <f>IF('БатталоваСабитова '!S9=5,5,0)</f>
        <v>5</v>
      </c>
      <c r="R54" s="90">
        <f>IF('БатталоваСабитова '!T9=5,5,0)</f>
        <v>5</v>
      </c>
      <c r="S54" s="90">
        <f>IF('БатталоваСабитова '!U9=5,5,0)</f>
        <v>5</v>
      </c>
      <c r="T54" s="90">
        <f>IF('БатталоваСабитова '!V9=5,5,0)</f>
        <v>5</v>
      </c>
      <c r="U54" s="90">
        <f>IF('БатталоваСабитова '!W9=5,5,0)</f>
        <v>5</v>
      </c>
      <c r="V54" s="90">
        <f>IF('БатталоваСабитова '!X9=5,5,0)</f>
        <v>5</v>
      </c>
      <c r="W54" s="90">
        <f>IF('БатталоваСабитова '!Y9=5,5,0)</f>
        <v>5</v>
      </c>
    </row>
    <row r="55" spans="1:23" ht="45" customHeight="1">
      <c r="A55" s="91" t="s">
        <v>134</v>
      </c>
      <c r="B55" s="91" t="s">
        <v>139</v>
      </c>
      <c r="C55" s="92">
        <v>10</v>
      </c>
      <c r="D55" s="90">
        <f>IF('БатталоваСабитова '!F10=100,10,0)</f>
        <v>10</v>
      </c>
      <c r="E55" s="90">
        <f>IF('БатталоваСабитова '!G10=100,10,0)</f>
        <v>10</v>
      </c>
      <c r="F55" s="90">
        <f>IF('БатталоваСабитова '!H10=100,10,0)</f>
        <v>10</v>
      </c>
      <c r="G55" s="90">
        <f>IF('БатталоваСабитова '!I10=100,10,0)</f>
        <v>10</v>
      </c>
      <c r="H55" s="90">
        <f>IF('БатталоваСабитова '!J10=100,10,0)</f>
        <v>10</v>
      </c>
      <c r="I55" s="90">
        <f>IF('БатталоваСабитова '!K10=100,10,0)</f>
        <v>10</v>
      </c>
      <c r="J55" s="90">
        <f>IF('БатталоваСабитова '!L10=100,10,0)</f>
        <v>10</v>
      </c>
      <c r="K55" s="90">
        <f>IF('БатталоваСабитова '!M10=100,10,0)</f>
        <v>10</v>
      </c>
      <c r="L55" s="90">
        <f>IF('БатталоваСабитова '!N10=100,10,0)</f>
        <v>10</v>
      </c>
      <c r="M55" s="90">
        <f>IF('БатталоваСабитова '!O10=100,10,0)</f>
        <v>10</v>
      </c>
      <c r="N55" s="90">
        <f>IF('БатталоваСабитова '!P10=100,10,0)</f>
        <v>10</v>
      </c>
      <c r="O55" s="90">
        <f>IF('БатталоваСабитова '!Q10=100,10,0)</f>
        <v>10</v>
      </c>
      <c r="P55" s="90">
        <f>IF('БатталоваСабитова '!R10=100,10,0)</f>
        <v>10</v>
      </c>
      <c r="Q55" s="90">
        <f>IF('БатталоваСабитова '!S10=100,10,0)</f>
        <v>10</v>
      </c>
      <c r="R55" s="90">
        <f>IF('БатталоваСабитова '!T10=100,10,0)</f>
        <v>10</v>
      </c>
      <c r="S55" s="90">
        <f>IF('БатталоваСабитова '!U10=100,10,0)</f>
        <v>10</v>
      </c>
      <c r="T55" s="90">
        <f>IF('БатталоваСабитова '!V10=100,10,0)</f>
        <v>10</v>
      </c>
      <c r="U55" s="90">
        <f>IF('БатталоваСабитова '!W10=100,10,0)</f>
        <v>10</v>
      </c>
      <c r="V55" s="90">
        <f>IF('БатталоваСабитова '!X10=100,10,0)</f>
        <v>10</v>
      </c>
      <c r="W55" s="90">
        <f>IF('БатталоваСабитова '!Y10=100,10,0)</f>
        <v>10</v>
      </c>
    </row>
    <row r="56" spans="1:23" ht="15.75" customHeight="1">
      <c r="A56" s="134" t="s">
        <v>20</v>
      </c>
      <c r="B56" s="135"/>
      <c r="C56" s="136"/>
      <c r="D56" s="51">
        <f>SUM(D50:D55)</f>
        <v>34</v>
      </c>
      <c r="E56" s="51">
        <f aca="true" t="shared" si="3" ref="E56:W56">SUM(E50:E55)</f>
        <v>31</v>
      </c>
      <c r="F56" s="51">
        <f t="shared" si="3"/>
        <v>31</v>
      </c>
      <c r="G56" s="51">
        <f t="shared" si="3"/>
        <v>34</v>
      </c>
      <c r="H56" s="51">
        <f t="shared" si="3"/>
        <v>34</v>
      </c>
      <c r="I56" s="51">
        <f t="shared" si="3"/>
        <v>34</v>
      </c>
      <c r="J56" s="51">
        <f t="shared" si="3"/>
        <v>31</v>
      </c>
      <c r="K56" s="51">
        <f t="shared" si="3"/>
        <v>34</v>
      </c>
      <c r="L56" s="51">
        <f t="shared" si="3"/>
        <v>34</v>
      </c>
      <c r="M56" s="51">
        <f t="shared" si="3"/>
        <v>34</v>
      </c>
      <c r="N56" s="51">
        <f t="shared" si="3"/>
        <v>34</v>
      </c>
      <c r="O56" s="51">
        <f t="shared" si="3"/>
        <v>32</v>
      </c>
      <c r="P56" s="51">
        <f t="shared" si="3"/>
        <v>34</v>
      </c>
      <c r="Q56" s="51">
        <f t="shared" si="3"/>
        <v>31</v>
      </c>
      <c r="R56" s="51">
        <f t="shared" si="3"/>
        <v>34</v>
      </c>
      <c r="S56" s="51">
        <f t="shared" si="3"/>
        <v>34</v>
      </c>
      <c r="T56" s="51">
        <f t="shared" si="3"/>
        <v>34</v>
      </c>
      <c r="U56" s="51">
        <f t="shared" si="3"/>
        <v>32</v>
      </c>
      <c r="V56" s="51">
        <f t="shared" si="3"/>
        <v>34</v>
      </c>
      <c r="W56" s="51">
        <f t="shared" si="3"/>
        <v>34</v>
      </c>
    </row>
    <row r="57" spans="1:23" ht="30" customHeight="1">
      <c r="A57" s="126" t="s">
        <v>186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</row>
    <row r="58" spans="1:23" ht="111.75" customHeight="1">
      <c r="A58" s="69" t="s">
        <v>140</v>
      </c>
      <c r="B58" s="31" t="s">
        <v>152</v>
      </c>
      <c r="C58" s="52">
        <v>5</v>
      </c>
      <c r="D58" s="55">
        <f>Кадышева!F6</f>
        <v>1</v>
      </c>
      <c r="E58" s="55">
        <f>Кадышева!G6</f>
        <v>1</v>
      </c>
      <c r="F58" s="55">
        <f>Кадышева!H6</f>
        <v>2</v>
      </c>
      <c r="G58" s="55">
        <f>Кадышева!I6</f>
        <v>1</v>
      </c>
      <c r="H58" s="55">
        <f>Кадышева!J6</f>
        <v>1</v>
      </c>
      <c r="I58" s="55">
        <f>Кадышева!K6</f>
        <v>2</v>
      </c>
      <c r="J58" s="55">
        <f>Кадышева!L6</f>
        <v>1</v>
      </c>
      <c r="K58" s="55">
        <f>Кадышева!M6</f>
        <v>1</v>
      </c>
      <c r="L58" s="55">
        <f>Кадышева!N6</f>
        <v>1</v>
      </c>
      <c r="M58" s="55">
        <f>Кадышева!O6</f>
        <v>1</v>
      </c>
      <c r="N58" s="55">
        <f>Кадышева!P6</f>
        <v>1</v>
      </c>
      <c r="O58" s="55">
        <f>Кадышева!Q6</f>
        <v>1</v>
      </c>
      <c r="P58" s="55">
        <f>Кадышева!R6</f>
        <v>1</v>
      </c>
      <c r="Q58" s="55">
        <f>Кадышева!S6</f>
        <v>2</v>
      </c>
      <c r="R58" s="55">
        <f>Кадышева!T6</f>
        <v>1</v>
      </c>
      <c r="S58" s="55">
        <f>Кадышева!U6</f>
        <v>1</v>
      </c>
      <c r="T58" s="55">
        <f>Кадышева!V6</f>
        <v>1</v>
      </c>
      <c r="U58" s="55">
        <f>Кадышева!W6</f>
        <v>1</v>
      </c>
      <c r="V58" s="55">
        <f>Кадышева!X6</f>
        <v>1</v>
      </c>
      <c r="W58" s="55">
        <f>Кадышева!Y6</f>
        <v>1</v>
      </c>
    </row>
    <row r="59" spans="1:23" ht="60" customHeight="1">
      <c r="A59" s="69" t="s">
        <v>146</v>
      </c>
      <c r="B59" s="31" t="s">
        <v>142</v>
      </c>
      <c r="C59" s="53"/>
      <c r="D59" s="55">
        <f>Кадышева!F7</f>
        <v>1</v>
      </c>
      <c r="E59" s="55">
        <f>Кадышева!G7</f>
        <v>1</v>
      </c>
      <c r="F59" s="55">
        <f>Кадышева!H7</f>
        <v>1</v>
      </c>
      <c r="G59" s="55">
        <f>Кадышева!I7</f>
        <v>1</v>
      </c>
      <c r="H59" s="55">
        <f>Кадышева!J7</f>
        <v>2</v>
      </c>
      <c r="I59" s="55">
        <f>Кадышева!K7</f>
        <v>1</v>
      </c>
      <c r="J59" s="55">
        <f>Кадышева!L7</f>
        <v>1</v>
      </c>
      <c r="K59" s="55">
        <f>Кадышева!M7</f>
        <v>1</v>
      </c>
      <c r="L59" s="55">
        <f>Кадышева!N7</f>
        <v>1</v>
      </c>
      <c r="M59" s="55">
        <f>Кадышева!O7</f>
        <v>1</v>
      </c>
      <c r="N59" s="55">
        <f>Кадышева!P7</f>
        <v>1</v>
      </c>
      <c r="O59" s="55">
        <f>Кадышева!Q7</f>
        <v>2</v>
      </c>
      <c r="P59" s="55">
        <f>Кадышева!R7</f>
        <v>1</v>
      </c>
      <c r="Q59" s="55">
        <f>Кадышева!S7</f>
        <v>1</v>
      </c>
      <c r="R59" s="55">
        <f>Кадышева!T7</f>
        <v>1</v>
      </c>
      <c r="S59" s="55">
        <f>Кадышева!U7</f>
        <v>1</v>
      </c>
      <c r="T59" s="55">
        <f>Кадышева!V7</f>
        <v>1</v>
      </c>
      <c r="U59" s="55">
        <f>Кадышева!W7</f>
        <v>1</v>
      </c>
      <c r="V59" s="55">
        <f>Кадышева!X7</f>
        <v>1</v>
      </c>
      <c r="W59" s="55">
        <f>Кадышева!Y7</f>
        <v>1</v>
      </c>
    </row>
    <row r="60" spans="1:23" ht="60" customHeight="1">
      <c r="A60" s="69" t="s">
        <v>147</v>
      </c>
      <c r="B60" s="31" t="s">
        <v>144</v>
      </c>
      <c r="C60" s="53"/>
      <c r="D60" s="55">
        <f>Кадышева!F8</f>
        <v>1</v>
      </c>
      <c r="E60" s="55">
        <f>Кадышева!G8</f>
        <v>2</v>
      </c>
      <c r="F60" s="55">
        <f>Кадышева!H8</f>
        <v>1</v>
      </c>
      <c r="G60" s="55">
        <f>Кадышева!I8</f>
        <v>1</v>
      </c>
      <c r="H60" s="55">
        <f>Кадышева!J8</f>
        <v>1</v>
      </c>
      <c r="I60" s="55">
        <f>Кадышева!K8</f>
        <v>1</v>
      </c>
      <c r="J60" s="55">
        <f>Кадышева!L8</f>
        <v>2</v>
      </c>
      <c r="K60" s="55">
        <f>Кадышева!M8</f>
        <v>1</v>
      </c>
      <c r="L60" s="55">
        <f>Кадышева!N8</f>
        <v>1</v>
      </c>
      <c r="M60" s="55">
        <f>Кадышева!O8</f>
        <v>1</v>
      </c>
      <c r="N60" s="55">
        <f>Кадышева!P8</f>
        <v>1</v>
      </c>
      <c r="O60" s="55">
        <f>Кадышева!Q8</f>
        <v>1</v>
      </c>
      <c r="P60" s="55">
        <f>Кадышева!R8</f>
        <v>1</v>
      </c>
      <c r="Q60" s="55">
        <f>Кадышева!S8</f>
        <v>1</v>
      </c>
      <c r="R60" s="55">
        <f>Кадышева!T8</f>
        <v>2</v>
      </c>
      <c r="S60" s="55">
        <f>Кадышева!U8</f>
        <v>1</v>
      </c>
      <c r="T60" s="55">
        <f>Кадышева!V8</f>
        <v>1</v>
      </c>
      <c r="U60" s="55">
        <f>Кадышева!W8</f>
        <v>1</v>
      </c>
      <c r="V60" s="55">
        <f>Кадышева!X8</f>
        <v>1</v>
      </c>
      <c r="W60" s="55">
        <f>Кадышева!Y8</f>
        <v>1</v>
      </c>
    </row>
    <row r="61" spans="1:23" ht="95.25" customHeight="1">
      <c r="A61" s="69" t="s">
        <v>148</v>
      </c>
      <c r="B61" s="31" t="s">
        <v>145</v>
      </c>
      <c r="C61" s="53"/>
      <c r="D61" s="54">
        <f>Кадышева!F9</f>
        <v>2</v>
      </c>
      <c r="E61" s="54">
        <f>Кадышева!G9</f>
        <v>1</v>
      </c>
      <c r="F61" s="54">
        <f>Кадышева!H9</f>
        <v>1</v>
      </c>
      <c r="G61" s="54">
        <f>Кадышева!I9</f>
        <v>2</v>
      </c>
      <c r="H61" s="54">
        <f>Кадышева!J9</f>
        <v>1</v>
      </c>
      <c r="I61" s="54">
        <f>Кадышева!K9</f>
        <v>1</v>
      </c>
      <c r="J61" s="54">
        <f>Кадышева!L9</f>
        <v>1</v>
      </c>
      <c r="K61" s="54">
        <f>Кадышева!M9</f>
        <v>1</v>
      </c>
      <c r="L61" s="54">
        <f>Кадышева!N9</f>
        <v>2</v>
      </c>
      <c r="M61" s="54">
        <f>Кадышева!O9</f>
        <v>1</v>
      </c>
      <c r="N61" s="54">
        <f>Кадышева!P9</f>
        <v>1</v>
      </c>
      <c r="O61" s="54">
        <f>Кадышева!Q9</f>
        <v>1</v>
      </c>
      <c r="P61" s="54">
        <f>Кадышева!R9</f>
        <v>1</v>
      </c>
      <c r="Q61" s="54">
        <f>Кадышева!S9</f>
        <v>1</v>
      </c>
      <c r="R61" s="54">
        <f>Кадышева!T9</f>
        <v>1</v>
      </c>
      <c r="S61" s="54">
        <f>Кадышева!U9</f>
        <v>1</v>
      </c>
      <c r="T61" s="54">
        <f>Кадышева!V9</f>
        <v>2</v>
      </c>
      <c r="U61" s="54">
        <f>Кадышева!W9</f>
        <v>1</v>
      </c>
      <c r="V61" s="54">
        <f>Кадышева!X9</f>
        <v>1</v>
      </c>
      <c r="W61" s="54">
        <f>Кадышева!Y9</f>
        <v>1</v>
      </c>
    </row>
    <row r="62" spans="1:23" ht="15.75" customHeight="1">
      <c r="A62" s="128" t="s">
        <v>20</v>
      </c>
      <c r="B62" s="129"/>
      <c r="C62" s="130"/>
      <c r="D62" s="89">
        <f>SUM(D58:D61)</f>
        <v>5</v>
      </c>
      <c r="E62" s="89">
        <f aca="true" t="shared" si="4" ref="E62:W62">SUM(E58:E61)</f>
        <v>5</v>
      </c>
      <c r="F62" s="89">
        <f t="shared" si="4"/>
        <v>5</v>
      </c>
      <c r="G62" s="89">
        <f t="shared" si="4"/>
        <v>5</v>
      </c>
      <c r="H62" s="89">
        <f t="shared" si="4"/>
        <v>5</v>
      </c>
      <c r="I62" s="89">
        <f t="shared" si="4"/>
        <v>5</v>
      </c>
      <c r="J62" s="89">
        <f t="shared" si="4"/>
        <v>5</v>
      </c>
      <c r="K62" s="89">
        <f t="shared" si="4"/>
        <v>4</v>
      </c>
      <c r="L62" s="89">
        <f t="shared" si="4"/>
        <v>5</v>
      </c>
      <c r="M62" s="89">
        <f t="shared" si="4"/>
        <v>4</v>
      </c>
      <c r="N62" s="89">
        <f t="shared" si="4"/>
        <v>4</v>
      </c>
      <c r="O62" s="89">
        <f t="shared" si="4"/>
        <v>5</v>
      </c>
      <c r="P62" s="89">
        <f t="shared" si="4"/>
        <v>4</v>
      </c>
      <c r="Q62" s="89">
        <f t="shared" si="4"/>
        <v>5</v>
      </c>
      <c r="R62" s="89">
        <f t="shared" si="4"/>
        <v>5</v>
      </c>
      <c r="S62" s="89">
        <f t="shared" si="4"/>
        <v>4</v>
      </c>
      <c r="T62" s="89">
        <f t="shared" si="4"/>
        <v>5</v>
      </c>
      <c r="U62" s="89">
        <f t="shared" si="4"/>
        <v>4</v>
      </c>
      <c r="V62" s="89">
        <f t="shared" si="4"/>
        <v>4</v>
      </c>
      <c r="W62" s="89">
        <f t="shared" si="4"/>
        <v>4</v>
      </c>
    </row>
  </sheetData>
  <sheetProtection/>
  <mergeCells count="14">
    <mergeCell ref="A23:W23"/>
    <mergeCell ref="A41:W41"/>
    <mergeCell ref="A1:I1"/>
    <mergeCell ref="A22:C22"/>
    <mergeCell ref="A4:W4"/>
    <mergeCell ref="D2:W2"/>
    <mergeCell ref="B2:B3"/>
    <mergeCell ref="C2:C3"/>
    <mergeCell ref="A57:W57"/>
    <mergeCell ref="A62:C62"/>
    <mergeCell ref="A40:C40"/>
    <mergeCell ref="A48:C48"/>
    <mergeCell ref="A56:C56"/>
    <mergeCell ref="A49:W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86" zoomScaleNormal="86" zoomScalePageLayoutView="0" workbookViewId="0" topLeftCell="A1">
      <pane ySplit="3" topLeftCell="A4" activePane="bottomLeft" state="frozen"/>
      <selection pane="topLeft" activeCell="A1" sqref="A1"/>
      <selection pane="bottomLeft" activeCell="B10" sqref="B10:B11"/>
    </sheetView>
  </sheetViews>
  <sheetFormatPr defaultColWidth="9.140625" defaultRowHeight="12.75" customHeight="1"/>
  <cols>
    <col min="1" max="1" width="3.8515625" style="0" customWidth="1"/>
    <col min="2" max="2" width="57.28125" style="0" customWidth="1"/>
    <col min="3" max="3" width="12.00390625" style="0" customWidth="1"/>
    <col min="4" max="4" width="8.57421875" style="0" customWidth="1"/>
    <col min="5" max="5" width="8.421875" style="0" customWidth="1"/>
    <col min="6" max="6" width="9.28125" style="0" customWidth="1"/>
    <col min="7" max="7" width="8.28125" style="0" customWidth="1"/>
    <col min="8" max="8" width="8.421875" style="0" customWidth="1"/>
    <col min="9" max="9" width="8.140625" style="0" customWidth="1"/>
    <col min="10" max="10" width="8.421875" style="0" customWidth="1"/>
    <col min="11" max="11" width="9.00390625" style="0" customWidth="1"/>
    <col min="13" max="13" width="9.28125" style="0" customWidth="1"/>
    <col min="15" max="15" width="10.8515625" style="0" customWidth="1"/>
    <col min="16" max="16" width="9.8515625" style="0" customWidth="1"/>
    <col min="17" max="17" width="11.28125" style="0" customWidth="1"/>
    <col min="19" max="19" width="11.8515625" style="0" customWidth="1"/>
    <col min="20" max="20" width="9.8515625" style="0" customWidth="1"/>
    <col min="21" max="21" width="8.8515625" style="0" customWidth="1"/>
    <col min="22" max="22" width="10.57421875" style="0" customWidth="1"/>
    <col min="23" max="23" width="10.421875" style="0" customWidth="1"/>
  </cols>
  <sheetData>
    <row r="1" spans="1:9" ht="36.75" customHeight="1">
      <c r="A1" s="151" t="s">
        <v>192</v>
      </c>
      <c r="B1" s="152"/>
      <c r="C1" s="152"/>
      <c r="D1" s="153"/>
      <c r="E1" s="153"/>
      <c r="F1" s="153"/>
      <c r="G1" s="153"/>
      <c r="H1" s="153"/>
      <c r="I1" s="153"/>
    </row>
    <row r="2" spans="1:23" s="68" customFormat="1" ht="48.75" customHeight="1">
      <c r="A2" s="156" t="s">
        <v>0</v>
      </c>
      <c r="B2" s="156" t="s">
        <v>1</v>
      </c>
      <c r="C2" s="154" t="s">
        <v>27</v>
      </c>
      <c r="D2" s="157" t="s">
        <v>32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s="68" customFormat="1" ht="48.75" customHeight="1">
      <c r="A3" s="155"/>
      <c r="B3" s="155"/>
      <c r="C3" s="155"/>
      <c r="D3" s="70" t="s">
        <v>3</v>
      </c>
      <c r="E3" s="70" t="s">
        <v>4</v>
      </c>
      <c r="F3" s="70" t="s">
        <v>5</v>
      </c>
      <c r="G3" s="70" t="s">
        <v>48</v>
      </c>
      <c r="H3" s="70" t="s">
        <v>6</v>
      </c>
      <c r="I3" s="71" t="s">
        <v>7</v>
      </c>
      <c r="J3" s="72" t="s">
        <v>35</v>
      </c>
      <c r="K3" s="72" t="s">
        <v>33</v>
      </c>
      <c r="L3" s="72" t="s">
        <v>43</v>
      </c>
      <c r="M3" s="72" t="s">
        <v>34</v>
      </c>
      <c r="N3" s="72" t="s">
        <v>36</v>
      </c>
      <c r="O3" s="72" t="s">
        <v>37</v>
      </c>
      <c r="P3" s="72" t="s">
        <v>38</v>
      </c>
      <c r="Q3" s="72" t="s">
        <v>44</v>
      </c>
      <c r="R3" s="72" t="s">
        <v>39</v>
      </c>
      <c r="S3" s="72" t="s">
        <v>45</v>
      </c>
      <c r="T3" s="72" t="s">
        <v>40</v>
      </c>
      <c r="U3" s="72" t="s">
        <v>41</v>
      </c>
      <c r="V3" s="72" t="s">
        <v>42</v>
      </c>
      <c r="W3" s="72" t="s">
        <v>46</v>
      </c>
    </row>
    <row r="4" spans="1:23" ht="18" customHeight="1">
      <c r="A4" s="4">
        <v>1</v>
      </c>
      <c r="B4" s="4" t="s">
        <v>153</v>
      </c>
      <c r="C4" s="1">
        <v>242</v>
      </c>
      <c r="D4" s="2">
        <f>SUM(Сводная!D22)</f>
        <v>85</v>
      </c>
      <c r="E4" s="2">
        <f>SUM(Сводная!E22)</f>
        <v>110</v>
      </c>
      <c r="F4" s="2">
        <f>SUM(Сводная!F22)</f>
        <v>74</v>
      </c>
      <c r="G4" s="2">
        <f>SUM(Сводная!G22)</f>
        <v>68</v>
      </c>
      <c r="H4" s="2">
        <f>SUM(Сводная!H22)</f>
        <v>68</v>
      </c>
      <c r="I4" s="2">
        <f>SUM(Сводная!I22)</f>
        <v>80</v>
      </c>
      <c r="J4" s="2">
        <f>SUM(Сводная!J22)</f>
        <v>100</v>
      </c>
      <c r="K4" s="2">
        <f>SUM(Сводная!K22)</f>
        <v>75</v>
      </c>
      <c r="L4" s="2">
        <f>SUM(Сводная!L22)</f>
        <v>92</v>
      </c>
      <c r="M4" s="2">
        <f>SUM(Сводная!M22)</f>
        <v>60</v>
      </c>
      <c r="N4" s="2">
        <f>SUM(Сводная!N22)</f>
        <v>75</v>
      </c>
      <c r="O4" s="2">
        <f>SUM(Сводная!O22)</f>
        <v>85</v>
      </c>
      <c r="P4" s="2">
        <f>SUM(Сводная!P22)</f>
        <v>43</v>
      </c>
      <c r="Q4" s="2">
        <f>SUM(Сводная!Q22)</f>
        <v>80</v>
      </c>
      <c r="R4" s="2">
        <f>SUM(Сводная!R22)</f>
        <v>107</v>
      </c>
      <c r="S4" s="2">
        <f>SUM(Сводная!S22)</f>
        <v>53</v>
      </c>
      <c r="T4" s="2">
        <f>SUM(Сводная!T22)</f>
        <v>93</v>
      </c>
      <c r="U4" s="2">
        <f>SUM(Сводная!U22)</f>
        <v>50</v>
      </c>
      <c r="V4" s="2">
        <f>SUM(Сводная!V22)</f>
        <v>55</v>
      </c>
      <c r="W4" s="2">
        <f>SUM(Сводная!W22)</f>
        <v>78</v>
      </c>
    </row>
    <row r="5" spans="1:23" ht="29.25" customHeight="1">
      <c r="A5" s="4">
        <v>2</v>
      </c>
      <c r="B5" s="88" t="s">
        <v>154</v>
      </c>
      <c r="C5" s="1">
        <v>124</v>
      </c>
      <c r="D5" s="2">
        <f>SUM(Сводная!D40)</f>
        <v>48</v>
      </c>
      <c r="E5" s="2">
        <f>SUM(Сводная!E40)</f>
        <v>59</v>
      </c>
      <c r="F5" s="2">
        <f>SUM(Сводная!F40)</f>
        <v>53</v>
      </c>
      <c r="G5" s="2">
        <f>SUM(Сводная!G40)</f>
        <v>38</v>
      </c>
      <c r="H5" s="2">
        <f>SUM(Сводная!H40)</f>
        <v>61</v>
      </c>
      <c r="I5" s="2">
        <f>SUM(Сводная!I40)</f>
        <v>48</v>
      </c>
      <c r="J5" s="2">
        <f>SUM(Сводная!J40)</f>
        <v>31</v>
      </c>
      <c r="K5" s="2">
        <f>SUM(Сводная!K40)</f>
        <v>28</v>
      </c>
      <c r="L5" s="2">
        <f>SUM(Сводная!L40)</f>
        <v>20</v>
      </c>
      <c r="M5" s="2">
        <f>SUM(Сводная!M40)</f>
        <v>34</v>
      </c>
      <c r="N5" s="2">
        <f>SUM(Сводная!N40)</f>
        <v>21</v>
      </c>
      <c r="O5" s="2">
        <f>SUM(Сводная!O40)</f>
        <v>20</v>
      </c>
      <c r="P5" s="2">
        <f>SUM(Сводная!P40)</f>
        <v>31</v>
      </c>
      <c r="Q5" s="2">
        <f>SUM(Сводная!Q40)</f>
        <v>24</v>
      </c>
      <c r="R5" s="2">
        <f>SUM(Сводная!R40)</f>
        <v>24</v>
      </c>
      <c r="S5" s="2">
        <f>SUM(Сводная!S40)</f>
        <v>17</v>
      </c>
      <c r="T5" s="2">
        <f>SUM(Сводная!T40)</f>
        <v>37</v>
      </c>
      <c r="U5" s="2">
        <f>SUM(Сводная!U40)</f>
        <v>34</v>
      </c>
      <c r="V5" s="2">
        <f>SUM(Сводная!V40)</f>
        <v>21</v>
      </c>
      <c r="W5" s="2">
        <f>SUM(Сводная!W40)</f>
        <v>31</v>
      </c>
    </row>
    <row r="6" spans="1:23" ht="30" customHeight="1">
      <c r="A6" s="4">
        <v>3</v>
      </c>
      <c r="B6" s="3" t="s">
        <v>155</v>
      </c>
      <c r="C6" s="1">
        <v>97</v>
      </c>
      <c r="D6" s="2">
        <f>SUM(Сводная!D48)</f>
        <v>12</v>
      </c>
      <c r="E6" s="2">
        <f>SUM(Сводная!E48)</f>
        <v>11</v>
      </c>
      <c r="F6" s="2">
        <f>SUM(Сводная!F48)</f>
        <v>12</v>
      </c>
      <c r="G6" s="2">
        <f>SUM(Сводная!G48)</f>
        <v>12</v>
      </c>
      <c r="H6" s="2">
        <f>SUM(Сводная!H48)</f>
        <v>17</v>
      </c>
      <c r="I6" s="2">
        <f>SUM(Сводная!I48)</f>
        <v>12</v>
      </c>
      <c r="J6" s="2">
        <f>SUM(Сводная!J48)</f>
        <v>25</v>
      </c>
      <c r="K6" s="2">
        <f>SUM(Сводная!K48)</f>
        <v>17</v>
      </c>
      <c r="L6" s="2">
        <f>SUM(Сводная!L48)</f>
        <v>37</v>
      </c>
      <c r="M6" s="2">
        <f>SUM(Сводная!M48)</f>
        <v>21</v>
      </c>
      <c r="N6" s="2">
        <f>SUM(Сводная!N48)</f>
        <v>11</v>
      </c>
      <c r="O6" s="2">
        <f>SUM(Сводная!O48)</f>
        <v>21</v>
      </c>
      <c r="P6" s="2">
        <f>SUM(Сводная!P48)</f>
        <v>16</v>
      </c>
      <c r="Q6" s="2">
        <f>SUM(Сводная!Q48)</f>
        <v>17</v>
      </c>
      <c r="R6" s="2">
        <f>SUM(Сводная!R48)</f>
        <v>17</v>
      </c>
      <c r="S6" s="2">
        <f>SUM(Сводная!S48)</f>
        <v>21</v>
      </c>
      <c r="T6" s="2">
        <f>SUM(Сводная!T48)</f>
        <v>17</v>
      </c>
      <c r="U6" s="2">
        <f>SUM(Сводная!U48)</f>
        <v>17</v>
      </c>
      <c r="V6" s="2">
        <f>SUM(Сводная!V48)</f>
        <v>17</v>
      </c>
      <c r="W6" s="2">
        <f>SUM(Сводная!W48)</f>
        <v>17</v>
      </c>
    </row>
    <row r="7" spans="1:23" ht="18" customHeight="1">
      <c r="A7" s="78">
        <v>4</v>
      </c>
      <c r="B7" s="78" t="s">
        <v>156</v>
      </c>
      <c r="C7" s="79">
        <v>34</v>
      </c>
      <c r="D7" s="104">
        <f>SUM(Сводная!D56)</f>
        <v>34</v>
      </c>
      <c r="E7" s="104">
        <f>SUM(Сводная!E56)</f>
        <v>31</v>
      </c>
      <c r="F7" s="104">
        <f>SUM(Сводная!F56)</f>
        <v>31</v>
      </c>
      <c r="G7" s="104">
        <f>SUM(Сводная!G56)</f>
        <v>34</v>
      </c>
      <c r="H7" s="104">
        <f>SUM(Сводная!H56)</f>
        <v>34</v>
      </c>
      <c r="I7" s="104">
        <f>SUM(Сводная!I56)</f>
        <v>34</v>
      </c>
      <c r="J7" s="104">
        <f>SUM(Сводная!J56)</f>
        <v>31</v>
      </c>
      <c r="K7" s="104">
        <f>SUM(Сводная!K56)</f>
        <v>34</v>
      </c>
      <c r="L7" s="104">
        <f>SUM(Сводная!L56)</f>
        <v>34</v>
      </c>
      <c r="M7" s="104">
        <f>SUM(Сводная!M56)</f>
        <v>34</v>
      </c>
      <c r="N7" s="104">
        <f>SUM(Сводная!N56)</f>
        <v>34</v>
      </c>
      <c r="O7" s="104">
        <f>SUM(Сводная!O56)</f>
        <v>32</v>
      </c>
      <c r="P7" s="104">
        <f>SUM(Сводная!P56)</f>
        <v>34</v>
      </c>
      <c r="Q7" s="104">
        <f>SUM(Сводная!Q56)</f>
        <v>31</v>
      </c>
      <c r="R7" s="104">
        <f>SUM(Сводная!R56)</f>
        <v>34</v>
      </c>
      <c r="S7" s="104">
        <f>SUM(Сводная!S56)</f>
        <v>34</v>
      </c>
      <c r="T7" s="104">
        <f>SUM(Сводная!T56)</f>
        <v>34</v>
      </c>
      <c r="U7" s="104">
        <f>SUM(Сводная!U56)</f>
        <v>32</v>
      </c>
      <c r="V7" s="104">
        <f>SUM(Сводная!V56)</f>
        <v>34</v>
      </c>
      <c r="W7" s="104">
        <f>SUM(Сводная!W56)</f>
        <v>34</v>
      </c>
    </row>
    <row r="8" spans="1:23" ht="30" customHeight="1">
      <c r="A8" s="105">
        <v>5</v>
      </c>
      <c r="B8" s="106" t="s">
        <v>157</v>
      </c>
      <c r="C8" s="107">
        <v>5</v>
      </c>
      <c r="D8" s="108">
        <f>SUM(Сводная!D62)</f>
        <v>5</v>
      </c>
      <c r="E8" s="108">
        <f>SUM(Сводная!E62)</f>
        <v>5</v>
      </c>
      <c r="F8" s="108">
        <f>SUM(Сводная!F62)</f>
        <v>5</v>
      </c>
      <c r="G8" s="108">
        <f>SUM(Сводная!G62)</f>
        <v>5</v>
      </c>
      <c r="H8" s="108">
        <f>SUM(Сводная!H62)</f>
        <v>5</v>
      </c>
      <c r="I8" s="108">
        <f>SUM(Сводная!I62)</f>
        <v>5</v>
      </c>
      <c r="J8" s="108">
        <f>SUM(Сводная!J62)</f>
        <v>5</v>
      </c>
      <c r="K8" s="108">
        <f>SUM(Сводная!K62)</f>
        <v>4</v>
      </c>
      <c r="L8" s="108">
        <f>SUM(Сводная!L62)</f>
        <v>5</v>
      </c>
      <c r="M8" s="108">
        <f>SUM(Сводная!M62)</f>
        <v>4</v>
      </c>
      <c r="N8" s="108">
        <f>SUM(Сводная!N62)</f>
        <v>4</v>
      </c>
      <c r="O8" s="108">
        <f>SUM(Сводная!O62)</f>
        <v>5</v>
      </c>
      <c r="P8" s="108">
        <f>SUM(Сводная!P62)</f>
        <v>4</v>
      </c>
      <c r="Q8" s="108">
        <f>SUM(Сводная!Q62)</f>
        <v>5</v>
      </c>
      <c r="R8" s="108">
        <f>SUM(Сводная!R62)</f>
        <v>5</v>
      </c>
      <c r="S8" s="108">
        <f>SUM(Сводная!S62)</f>
        <v>4</v>
      </c>
      <c r="T8" s="108">
        <f>SUM(Сводная!T62)</f>
        <v>5</v>
      </c>
      <c r="U8" s="108">
        <f>SUM(Сводная!U62)</f>
        <v>4</v>
      </c>
      <c r="V8" s="108">
        <f>SUM(Сводная!V62)</f>
        <v>4</v>
      </c>
      <c r="W8" s="108">
        <f>SUM(Сводная!W62)</f>
        <v>4</v>
      </c>
    </row>
    <row r="9" spans="1:23" ht="18" customHeight="1">
      <c r="A9" s="159" t="s">
        <v>20</v>
      </c>
      <c r="B9" s="160"/>
      <c r="C9" s="96">
        <f>SUM(C4:C8)</f>
        <v>502</v>
      </c>
      <c r="D9" s="97">
        <f>SUM(D4:D8)</f>
        <v>184</v>
      </c>
      <c r="E9" s="97">
        <f aca="true" t="shared" si="0" ref="E9:W9">SUM(E4:E8)</f>
        <v>216</v>
      </c>
      <c r="F9" s="97">
        <f t="shared" si="0"/>
        <v>175</v>
      </c>
      <c r="G9" s="97">
        <f t="shared" si="0"/>
        <v>157</v>
      </c>
      <c r="H9" s="97">
        <f t="shared" si="0"/>
        <v>185</v>
      </c>
      <c r="I9" s="97">
        <f t="shared" si="0"/>
        <v>179</v>
      </c>
      <c r="J9" s="97">
        <f t="shared" si="0"/>
        <v>192</v>
      </c>
      <c r="K9" s="97">
        <f t="shared" si="0"/>
        <v>158</v>
      </c>
      <c r="L9" s="97">
        <f t="shared" si="0"/>
        <v>188</v>
      </c>
      <c r="M9" s="97">
        <f t="shared" si="0"/>
        <v>153</v>
      </c>
      <c r="N9" s="97">
        <f t="shared" si="0"/>
        <v>145</v>
      </c>
      <c r="O9" s="97">
        <f t="shared" si="0"/>
        <v>163</v>
      </c>
      <c r="P9" s="97">
        <f t="shared" si="0"/>
        <v>128</v>
      </c>
      <c r="Q9" s="97">
        <f t="shared" si="0"/>
        <v>157</v>
      </c>
      <c r="R9" s="97">
        <f t="shared" si="0"/>
        <v>187</v>
      </c>
      <c r="S9" s="97">
        <f t="shared" si="0"/>
        <v>129</v>
      </c>
      <c r="T9" s="97">
        <f t="shared" si="0"/>
        <v>186</v>
      </c>
      <c r="U9" s="97">
        <f t="shared" si="0"/>
        <v>137</v>
      </c>
      <c r="V9" s="97">
        <f t="shared" si="0"/>
        <v>131</v>
      </c>
      <c r="W9" s="97">
        <f t="shared" si="0"/>
        <v>164</v>
      </c>
    </row>
  </sheetData>
  <sheetProtection/>
  <mergeCells count="6">
    <mergeCell ref="A1:I1"/>
    <mergeCell ref="C2:C3"/>
    <mergeCell ref="B2:B3"/>
    <mergeCell ref="A2:A3"/>
    <mergeCell ref="D2:W2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3</cp:lastModifiedBy>
  <cp:lastPrinted>2021-11-17T09:50:23Z</cp:lastPrinted>
  <dcterms:created xsi:type="dcterms:W3CDTF">2013-07-03T10:52:07Z</dcterms:created>
  <dcterms:modified xsi:type="dcterms:W3CDTF">2021-11-17T09:50:38Z</dcterms:modified>
  <cp:category/>
  <cp:version/>
  <cp:contentType/>
  <cp:contentStatus/>
</cp:coreProperties>
</file>