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35" windowWidth="12510" windowHeight="9435" tabRatio="804" activeTab="2"/>
  </bookViews>
  <sheets>
    <sheet name="СлепецУрюпина" sheetId="17" r:id="rId1"/>
    <sheet name="Плотникова" sheetId="18" r:id="rId2"/>
    <sheet name="Колушкина ХудяковПопова" sheetId="19" r:id="rId3"/>
    <sheet name="Батталова Роньжина" sheetId="20" r:id="rId4"/>
    <sheet name="Фомина" sheetId="21" r:id="rId5"/>
    <sheet name="Сводная" sheetId="15" r:id="rId6"/>
    <sheet name="Итоговая" sheetId="16" r:id="rId7"/>
    <sheet name="Лист1" sheetId="22" r:id="rId8"/>
  </sheets>
  <calcPr calcId="124519"/>
</workbook>
</file>

<file path=xl/calcChain.xml><?xml version="1.0" encoding="utf-8"?>
<calcChain xmlns="http://schemas.openxmlformats.org/spreadsheetml/2006/main">
  <c r="E58" i="15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D58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D57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D56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D55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D49"/>
  <c r="D50"/>
  <c r="D51"/>
  <c r="D52"/>
  <c r="W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D43"/>
  <c r="T5" i="16" l="1"/>
  <c r="D42" i="15"/>
  <c r="F10"/>
  <c r="F9"/>
  <c r="I16"/>
  <c r="J39"/>
  <c r="K39"/>
  <c r="L39"/>
  <c r="M39"/>
  <c r="N39"/>
  <c r="O39"/>
  <c r="P39"/>
  <c r="Q39"/>
  <c r="R39"/>
  <c r="S39"/>
  <c r="T39"/>
  <c r="U39"/>
  <c r="V39"/>
  <c r="W39"/>
  <c r="J44"/>
  <c r="K44"/>
  <c r="L44"/>
  <c r="M44"/>
  <c r="N44"/>
  <c r="O44"/>
  <c r="P44"/>
  <c r="Q44"/>
  <c r="R44"/>
  <c r="S44"/>
  <c r="T44"/>
  <c r="U44"/>
  <c r="V44"/>
  <c r="W44"/>
  <c r="J42"/>
  <c r="K42"/>
  <c r="L42"/>
  <c r="M42"/>
  <c r="N42"/>
  <c r="O42"/>
  <c r="P42"/>
  <c r="Q42"/>
  <c r="R42"/>
  <c r="S42"/>
  <c r="T42"/>
  <c r="U42"/>
  <c r="V42"/>
  <c r="W42"/>
  <c r="J41"/>
  <c r="K41"/>
  <c r="L41"/>
  <c r="M41"/>
  <c r="N41"/>
  <c r="O41"/>
  <c r="P41"/>
  <c r="Q41"/>
  <c r="R41"/>
  <c r="S41"/>
  <c r="T41"/>
  <c r="U41"/>
  <c r="V41"/>
  <c r="W41"/>
  <c r="J40"/>
  <c r="K40"/>
  <c r="L40"/>
  <c r="M40"/>
  <c r="N40"/>
  <c r="O40"/>
  <c r="P40"/>
  <c r="Q40"/>
  <c r="R40"/>
  <c r="S40"/>
  <c r="T40"/>
  <c r="U40"/>
  <c r="V40"/>
  <c r="W40"/>
  <c r="L59"/>
  <c r="N59"/>
  <c r="P59"/>
  <c r="E47"/>
  <c r="E53" s="1"/>
  <c r="E7" i="16" s="1"/>
  <c r="F47" i="15"/>
  <c r="F53" s="1"/>
  <c r="F7" i="16" s="1"/>
  <c r="G47" i="15"/>
  <c r="G53" s="1"/>
  <c r="G7" i="16" s="1"/>
  <c r="H47" i="15"/>
  <c r="I47"/>
  <c r="J47"/>
  <c r="K47"/>
  <c r="L47"/>
  <c r="M47"/>
  <c r="N47"/>
  <c r="N53" s="1"/>
  <c r="N7" i="16" s="1"/>
  <c r="O47" i="15"/>
  <c r="O53" s="1"/>
  <c r="O7" i="16" s="1"/>
  <c r="P47" i="15"/>
  <c r="Q47"/>
  <c r="Q53" s="1"/>
  <c r="Q7" i="16" s="1"/>
  <c r="R47" i="15"/>
  <c r="S47"/>
  <c r="T47"/>
  <c r="U47"/>
  <c r="V47"/>
  <c r="W47"/>
  <c r="J20"/>
  <c r="K20"/>
  <c r="L20"/>
  <c r="M20"/>
  <c r="N20"/>
  <c r="O20"/>
  <c r="P20"/>
  <c r="Q20"/>
  <c r="R20"/>
  <c r="S20"/>
  <c r="T20"/>
  <c r="U20"/>
  <c r="V20"/>
  <c r="W20"/>
  <c r="J19"/>
  <c r="K19"/>
  <c r="L19"/>
  <c r="M19"/>
  <c r="N19"/>
  <c r="O19"/>
  <c r="P19"/>
  <c r="Q19"/>
  <c r="R19"/>
  <c r="S19"/>
  <c r="T19"/>
  <c r="U19"/>
  <c r="V19"/>
  <c r="W19"/>
  <c r="J18"/>
  <c r="K18"/>
  <c r="L18"/>
  <c r="M18"/>
  <c r="N18"/>
  <c r="O18"/>
  <c r="P18"/>
  <c r="Q18"/>
  <c r="R18"/>
  <c r="S18"/>
  <c r="T18"/>
  <c r="U18"/>
  <c r="V18"/>
  <c r="W18"/>
  <c r="J17"/>
  <c r="K17"/>
  <c r="L17"/>
  <c r="M17"/>
  <c r="N17"/>
  <c r="O17"/>
  <c r="P17"/>
  <c r="Q17"/>
  <c r="R17"/>
  <c r="S17"/>
  <c r="T17"/>
  <c r="U17"/>
  <c r="V17"/>
  <c r="W17"/>
  <c r="J16"/>
  <c r="K16"/>
  <c r="L16"/>
  <c r="M16"/>
  <c r="N16"/>
  <c r="O16"/>
  <c r="P16"/>
  <c r="Q16"/>
  <c r="R16"/>
  <c r="S16"/>
  <c r="T16"/>
  <c r="U16"/>
  <c r="V16"/>
  <c r="W16"/>
  <c r="J15"/>
  <c r="K15"/>
  <c r="L15"/>
  <c r="M15"/>
  <c r="N15"/>
  <c r="O15"/>
  <c r="P15"/>
  <c r="Q15"/>
  <c r="R15"/>
  <c r="S15"/>
  <c r="T15"/>
  <c r="U15"/>
  <c r="V15"/>
  <c r="W15"/>
  <c r="J14"/>
  <c r="K14"/>
  <c r="L14"/>
  <c r="M14"/>
  <c r="N14"/>
  <c r="O14"/>
  <c r="P14"/>
  <c r="Q14"/>
  <c r="R14"/>
  <c r="S14"/>
  <c r="T14"/>
  <c r="U14"/>
  <c r="V14"/>
  <c r="W14"/>
  <c r="J13"/>
  <c r="K13"/>
  <c r="L13"/>
  <c r="M13"/>
  <c r="N13"/>
  <c r="O13"/>
  <c r="P13"/>
  <c r="Q13"/>
  <c r="R13"/>
  <c r="S13"/>
  <c r="T13"/>
  <c r="U13"/>
  <c r="V13"/>
  <c r="W13"/>
  <c r="J12"/>
  <c r="K12"/>
  <c r="L12"/>
  <c r="M12"/>
  <c r="N12"/>
  <c r="O12"/>
  <c r="P12"/>
  <c r="Q12"/>
  <c r="R12"/>
  <c r="S12"/>
  <c r="T12"/>
  <c r="U12"/>
  <c r="V12"/>
  <c r="W12"/>
  <c r="J11"/>
  <c r="K11"/>
  <c r="L11"/>
  <c r="M11"/>
  <c r="N11"/>
  <c r="O11"/>
  <c r="P11"/>
  <c r="Q11"/>
  <c r="R11"/>
  <c r="S11"/>
  <c r="T11"/>
  <c r="U11"/>
  <c r="V11"/>
  <c r="W11"/>
  <c r="J10"/>
  <c r="M10"/>
  <c r="N10"/>
  <c r="O10"/>
  <c r="P10"/>
  <c r="T10"/>
  <c r="W10"/>
  <c r="J9"/>
  <c r="K9"/>
  <c r="L9"/>
  <c r="M9"/>
  <c r="N9"/>
  <c r="O9"/>
  <c r="P9"/>
  <c r="Q9"/>
  <c r="R9"/>
  <c r="S9"/>
  <c r="T9"/>
  <c r="U9"/>
  <c r="V9"/>
  <c r="W9"/>
  <c r="J8"/>
  <c r="K8"/>
  <c r="L8"/>
  <c r="M8"/>
  <c r="N8"/>
  <c r="O8"/>
  <c r="P8"/>
  <c r="Q8"/>
  <c r="R8"/>
  <c r="S8"/>
  <c r="T8"/>
  <c r="U8"/>
  <c r="V8"/>
  <c r="W8"/>
  <c r="J7"/>
  <c r="K7"/>
  <c r="L7"/>
  <c r="M7"/>
  <c r="N7"/>
  <c r="O7"/>
  <c r="P7"/>
  <c r="Q7"/>
  <c r="R7"/>
  <c r="S7"/>
  <c r="T7"/>
  <c r="U7"/>
  <c r="V7"/>
  <c r="W7"/>
  <c r="J6"/>
  <c r="K6"/>
  <c r="L6"/>
  <c r="M6"/>
  <c r="N6"/>
  <c r="O6"/>
  <c r="P6"/>
  <c r="Q6"/>
  <c r="R6"/>
  <c r="S6"/>
  <c r="T6"/>
  <c r="U6"/>
  <c r="V6"/>
  <c r="W6"/>
  <c r="J5"/>
  <c r="K5"/>
  <c r="L5"/>
  <c r="M5"/>
  <c r="N5"/>
  <c r="O5"/>
  <c r="P5"/>
  <c r="Q5"/>
  <c r="Q21" s="1"/>
  <c r="Q4" i="16" s="1"/>
  <c r="R5" i="15"/>
  <c r="S5"/>
  <c r="T5"/>
  <c r="U5"/>
  <c r="V5"/>
  <c r="V21" s="1"/>
  <c r="V4" i="16" s="1"/>
  <c r="W5" i="15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D36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E19" i="18"/>
  <c r="E8" i="15"/>
  <c r="F8"/>
  <c r="G8"/>
  <c r="H8"/>
  <c r="I8"/>
  <c r="D8"/>
  <c r="I26"/>
  <c r="J26"/>
  <c r="K26"/>
  <c r="L26"/>
  <c r="M26"/>
  <c r="N26"/>
  <c r="O26"/>
  <c r="Q26"/>
  <c r="R26"/>
  <c r="S26"/>
  <c r="T26"/>
  <c r="U26"/>
  <c r="V26"/>
  <c r="W26"/>
  <c r="D27"/>
  <c r="E27"/>
  <c r="G27"/>
  <c r="I27"/>
  <c r="J27"/>
  <c r="K27"/>
  <c r="L27"/>
  <c r="M27"/>
  <c r="N27"/>
  <c r="O27"/>
  <c r="P27"/>
  <c r="Q27"/>
  <c r="R27"/>
  <c r="S27"/>
  <c r="T27"/>
  <c r="W27"/>
  <c r="D28"/>
  <c r="E28"/>
  <c r="F28"/>
  <c r="G28"/>
  <c r="H28"/>
  <c r="I28"/>
  <c r="J28"/>
  <c r="K28"/>
  <c r="L28"/>
  <c r="M28"/>
  <c r="N28"/>
  <c r="O28"/>
  <c r="P28"/>
  <c r="Q28"/>
  <c r="R28"/>
  <c r="T28"/>
  <c r="U28"/>
  <c r="V28"/>
  <c r="D29"/>
  <c r="E29"/>
  <c r="F29"/>
  <c r="G29"/>
  <c r="H29"/>
  <c r="I29"/>
  <c r="J29"/>
  <c r="K29"/>
  <c r="L29"/>
  <c r="M29"/>
  <c r="N29"/>
  <c r="O29"/>
  <c r="P29"/>
  <c r="S29"/>
  <c r="T29"/>
  <c r="U29"/>
  <c r="V29"/>
  <c r="W29"/>
  <c r="D30"/>
  <c r="G30"/>
  <c r="H30"/>
  <c r="I30"/>
  <c r="J30"/>
  <c r="K30"/>
  <c r="N30"/>
  <c r="O30"/>
  <c r="P30"/>
  <c r="Q30"/>
  <c r="R30"/>
  <c r="S30"/>
  <c r="U30"/>
  <c r="V30"/>
  <c r="W30"/>
  <c r="H31"/>
  <c r="Q31"/>
  <c r="S31"/>
  <c r="V31"/>
  <c r="W31"/>
  <c r="E32"/>
  <c r="H32"/>
  <c r="J32"/>
  <c r="K32"/>
  <c r="L32"/>
  <c r="M32"/>
  <c r="P32"/>
  <c r="Q32"/>
  <c r="R32"/>
  <c r="S32"/>
  <c r="V32"/>
  <c r="W32"/>
  <c r="C9" i="16"/>
  <c r="D48" i="15"/>
  <c r="D47"/>
  <c r="E39"/>
  <c r="F39"/>
  <c r="G39"/>
  <c r="H39"/>
  <c r="I39"/>
  <c r="E40"/>
  <c r="F40"/>
  <c r="G40"/>
  <c r="H40"/>
  <c r="I40"/>
  <c r="E41"/>
  <c r="F41"/>
  <c r="G41"/>
  <c r="H41"/>
  <c r="I41"/>
  <c r="E42"/>
  <c r="F42"/>
  <c r="G42"/>
  <c r="H42"/>
  <c r="I42"/>
  <c r="E44"/>
  <c r="F44"/>
  <c r="G44"/>
  <c r="H44"/>
  <c r="I44"/>
  <c r="D40"/>
  <c r="D41"/>
  <c r="D44"/>
  <c r="D39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E26"/>
  <c r="F26"/>
  <c r="G26"/>
  <c r="H26"/>
  <c r="P26"/>
  <c r="F27"/>
  <c r="H27"/>
  <c r="U27"/>
  <c r="V27"/>
  <c r="S28"/>
  <c r="W28"/>
  <c r="Q29"/>
  <c r="R29"/>
  <c r="E30"/>
  <c r="F30"/>
  <c r="L30"/>
  <c r="M30"/>
  <c r="T30"/>
  <c r="E31"/>
  <c r="F31"/>
  <c r="G31"/>
  <c r="I31"/>
  <c r="J31"/>
  <c r="K31"/>
  <c r="L31"/>
  <c r="M31"/>
  <c r="N31"/>
  <c r="O31"/>
  <c r="P31"/>
  <c r="R31"/>
  <c r="T31"/>
  <c r="U31"/>
  <c r="F32"/>
  <c r="G32"/>
  <c r="I32"/>
  <c r="N32"/>
  <c r="O32"/>
  <c r="T32"/>
  <c r="U32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D24"/>
  <c r="D25"/>
  <c r="D26"/>
  <c r="D31"/>
  <c r="D32"/>
  <c r="D33"/>
  <c r="D34"/>
  <c r="D23"/>
  <c r="E20"/>
  <c r="F20"/>
  <c r="G20"/>
  <c r="H20"/>
  <c r="I20"/>
  <c r="D20"/>
  <c r="E17"/>
  <c r="F17"/>
  <c r="G17"/>
  <c r="H17"/>
  <c r="I17"/>
  <c r="E18"/>
  <c r="F18"/>
  <c r="G18"/>
  <c r="H18"/>
  <c r="I18"/>
  <c r="E19"/>
  <c r="F19"/>
  <c r="G19"/>
  <c r="H19"/>
  <c r="I19"/>
  <c r="D18"/>
  <c r="D19"/>
  <c r="D17"/>
  <c r="E16"/>
  <c r="F16"/>
  <c r="G16"/>
  <c r="H16"/>
  <c r="D16"/>
  <c r="E15"/>
  <c r="F15"/>
  <c r="G15"/>
  <c r="H15"/>
  <c r="I15"/>
  <c r="D15"/>
  <c r="E14"/>
  <c r="F14"/>
  <c r="G14"/>
  <c r="H14"/>
  <c r="I14"/>
  <c r="D14"/>
  <c r="E13"/>
  <c r="F13"/>
  <c r="G13"/>
  <c r="H13"/>
  <c r="I13"/>
  <c r="D13"/>
  <c r="E12"/>
  <c r="F12"/>
  <c r="G12"/>
  <c r="H12"/>
  <c r="I12"/>
  <c r="D12"/>
  <c r="H11"/>
  <c r="E11"/>
  <c r="F11"/>
  <c r="G11"/>
  <c r="I11"/>
  <c r="D11"/>
  <c r="G10"/>
  <c r="I10"/>
  <c r="E9"/>
  <c r="G9"/>
  <c r="H9"/>
  <c r="I9"/>
  <c r="D9"/>
  <c r="E6"/>
  <c r="F6"/>
  <c r="G6"/>
  <c r="H6"/>
  <c r="I6"/>
  <c r="E5"/>
  <c r="F5"/>
  <c r="G5"/>
  <c r="H5"/>
  <c r="I5"/>
  <c r="D5"/>
  <c r="D6"/>
  <c r="E7"/>
  <c r="F7"/>
  <c r="D7"/>
  <c r="G7"/>
  <c r="H7"/>
  <c r="I7"/>
  <c r="M21" l="1"/>
  <c r="M4" i="16" s="1"/>
  <c r="P8"/>
  <c r="N8"/>
  <c r="L8"/>
  <c r="U59" i="15"/>
  <c r="Q59"/>
  <c r="D53"/>
  <c r="D7" i="16" s="1"/>
  <c r="F45" i="15"/>
  <c r="F6" i="16" s="1"/>
  <c r="U21" i="15"/>
  <c r="W45"/>
  <c r="W6" i="16" s="1"/>
  <c r="K45" i="15"/>
  <c r="K6" i="16" s="1"/>
  <c r="H21" i="15"/>
  <c r="H4" i="16" s="1"/>
  <c r="O59" i="15"/>
  <c r="I59"/>
  <c r="L45"/>
  <c r="L6" i="16" s="1"/>
  <c r="W59" i="15"/>
  <c r="W8" i="16" s="1"/>
  <c r="T59" i="15"/>
  <c r="H59"/>
  <c r="V59"/>
  <c r="K59"/>
  <c r="S59"/>
  <c r="G59"/>
  <c r="J59"/>
  <c r="R59"/>
  <c r="F59"/>
  <c r="M59"/>
  <c r="E59"/>
  <c r="D59"/>
  <c r="D8" i="16" s="1"/>
  <c r="M53" i="15"/>
  <c r="M7" i="16" s="1"/>
  <c r="J53" i="15"/>
  <c r="J7" i="16" s="1"/>
  <c r="L53" i="15"/>
  <c r="L7" i="16" s="1"/>
  <c r="P53" i="15"/>
  <c r="P7" i="16" s="1"/>
  <c r="W53" i="15"/>
  <c r="W7" i="16" s="1"/>
  <c r="K53" i="15"/>
  <c r="K7" i="16" s="1"/>
  <c r="H45" i="15"/>
  <c r="H6" i="16" s="1"/>
  <c r="T45" i="15"/>
  <c r="T6" i="16" s="1"/>
  <c r="S45" i="15"/>
  <c r="S6" i="16" s="1"/>
  <c r="R45" i="15"/>
  <c r="R6" i="16" s="1"/>
  <c r="M45" i="15"/>
  <c r="M6" i="16" s="1"/>
  <c r="Q45" i="15"/>
  <c r="Q6" i="16" s="1"/>
  <c r="U45" i="15"/>
  <c r="U6" i="16" s="1"/>
  <c r="O45" i="15"/>
  <c r="O6" i="16" s="1"/>
  <c r="I45" i="15"/>
  <c r="I6" i="16" s="1"/>
  <c r="G45" i="15"/>
  <c r="G6" i="16" s="1"/>
  <c r="E45" i="15"/>
  <c r="E6" i="16" s="1"/>
  <c r="M37" i="15"/>
  <c r="M5" i="16" s="1"/>
  <c r="Q37" i="15"/>
  <c r="Q5" i="16" s="1"/>
  <c r="D37" i="15"/>
  <c r="D5" i="16" s="1"/>
  <c r="P37" i="15"/>
  <c r="P5" i="16" s="1"/>
  <c r="O37" i="15"/>
  <c r="O5" i="16" s="1"/>
  <c r="V37" i="15"/>
  <c r="V5" i="16" s="1"/>
  <c r="J37" i="15"/>
  <c r="J5" i="16" s="1"/>
  <c r="K37" i="15"/>
  <c r="K5" i="16" s="1"/>
  <c r="S37" i="15"/>
  <c r="S5" i="16" s="1"/>
  <c r="N37" i="15"/>
  <c r="N5" i="16" s="1"/>
  <c r="U37" i="15"/>
  <c r="U5" i="16" s="1"/>
  <c r="I37" i="15"/>
  <c r="I5" i="16" s="1"/>
  <c r="G37" i="15"/>
  <c r="G5" i="16" s="1"/>
  <c r="T37" i="15"/>
  <c r="H37"/>
  <c r="H5" i="16" s="1"/>
  <c r="E37" i="15"/>
  <c r="E5" i="16" s="1"/>
  <c r="L37" i="15"/>
  <c r="L5" i="16" s="1"/>
  <c r="W37" i="15"/>
  <c r="W5" i="16" s="1"/>
  <c r="R37" i="15"/>
  <c r="R5" i="16" s="1"/>
  <c r="F37" i="15"/>
  <c r="F5" i="16" s="1"/>
  <c r="D21" i="15"/>
  <c r="D4" i="16" s="1"/>
  <c r="L21" i="15"/>
  <c r="L4" i="16" s="1"/>
  <c r="F21" i="15"/>
  <c r="F4" i="16" s="1"/>
  <c r="I21" i="15"/>
  <c r="I4" i="16" s="1"/>
  <c r="G21" i="15"/>
  <c r="G4" i="16" s="1"/>
  <c r="T21" i="15"/>
  <c r="T4" i="16" s="1"/>
  <c r="K21" i="15"/>
  <c r="K4" i="16" s="1"/>
  <c r="P21" i="15"/>
  <c r="P4" i="16" s="1"/>
  <c r="O21" i="15"/>
  <c r="O4" i="16" s="1"/>
  <c r="N21" i="15"/>
  <c r="N4" i="16" s="1"/>
  <c r="J21" i="15"/>
  <c r="J4" i="16" s="1"/>
  <c r="S21" i="15"/>
  <c r="S4" i="16" s="1"/>
  <c r="R21" i="15"/>
  <c r="R4" i="16" s="1"/>
  <c r="W21" i="15"/>
  <c r="W4" i="16" s="1"/>
  <c r="P45" i="15"/>
  <c r="P6" i="16" s="1"/>
  <c r="V45" i="15"/>
  <c r="V6" i="16" s="1"/>
  <c r="J45" i="15"/>
  <c r="J6" i="16" s="1"/>
  <c r="N45" i="15"/>
  <c r="N6" i="16" s="1"/>
  <c r="D45" i="15"/>
  <c r="D6" i="16" s="1"/>
  <c r="R53" i="15"/>
  <c r="R7" i="16" s="1"/>
  <c r="V53" i="15"/>
  <c r="V7" i="16" s="1"/>
  <c r="T53" i="15"/>
  <c r="T7" i="16" s="1"/>
  <c r="S53" i="15"/>
  <c r="S7" i="16" s="1"/>
  <c r="U53" i="15"/>
  <c r="U7" i="16" s="1"/>
  <c r="I53" i="15"/>
  <c r="I7" i="16" s="1"/>
  <c r="H53" i="15"/>
  <c r="H7" i="16" s="1"/>
  <c r="E21" i="15"/>
  <c r="E4" i="16" s="1"/>
  <c r="L9" l="1"/>
  <c r="P9"/>
  <c r="W9"/>
  <c r="N9"/>
  <c r="D9"/>
  <c r="E8"/>
  <c r="E9" s="1"/>
  <c r="M8"/>
  <c r="M9" s="1"/>
  <c r="F8"/>
  <c r="F9" s="1"/>
  <c r="R8"/>
  <c r="R9" s="1"/>
  <c r="J8"/>
  <c r="J9" s="1"/>
  <c r="G8"/>
  <c r="G9" s="1"/>
  <c r="S8"/>
  <c r="S9" s="1"/>
  <c r="K8"/>
  <c r="K9" s="1"/>
  <c r="V8"/>
  <c r="V9" s="1"/>
  <c r="H8"/>
  <c r="H9" s="1"/>
  <c r="T8"/>
  <c r="T9" s="1"/>
  <c r="I8"/>
  <c r="I9" s="1"/>
  <c r="O8"/>
  <c r="O9" s="1"/>
  <c r="Q8"/>
  <c r="Q9" s="1"/>
  <c r="U8"/>
  <c r="U9" s="1"/>
</calcChain>
</file>

<file path=xl/sharedStrings.xml><?xml version="1.0" encoding="utf-8"?>
<sst xmlns="http://schemas.openxmlformats.org/spreadsheetml/2006/main" count="472" uniqueCount="229">
  <si>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</si>
  <si>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</si>
  <si>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</si>
  <si>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</si>
  <si>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</si>
  <si>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</si>
  <si>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</si>
  <si>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</si>
  <si>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2.1.</t>
  </si>
  <si>
    <t>%</t>
  </si>
  <si>
    <t>2.2.</t>
  </si>
  <si>
    <t>2.3.</t>
  </si>
  <si>
    <t>2.4.</t>
  </si>
  <si>
    <t>2.5.</t>
  </si>
  <si>
    <t>2.6.</t>
  </si>
  <si>
    <t>2.7.</t>
  </si>
  <si>
    <t>2.8.</t>
  </si>
  <si>
    <t>2.9.</t>
  </si>
  <si>
    <t>ч.</t>
  </si>
  <si>
    <t>2.10.</t>
  </si>
  <si>
    <t>2.11.</t>
  </si>
  <si>
    <t>2.12.</t>
  </si>
  <si>
    <t>3.1.</t>
  </si>
  <si>
    <t>5 б.</t>
  </si>
  <si>
    <t>3.2.</t>
  </si>
  <si>
    <t>3.3.</t>
  </si>
  <si>
    <t>3 б.</t>
  </si>
  <si>
    <t>5.1.</t>
  </si>
  <si>
    <t>Количество учащихся, приходящихся на 1 компьютер, занятый в учебном процессе</t>
  </si>
  <si>
    <t>Доля педагогов, имеющих высшее педагогическое образование</t>
  </si>
  <si>
    <t>Доля педагогов, имеющих высшую категорию</t>
  </si>
  <si>
    <t>Доля педагогов, имеющих первую категорию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</si>
  <si>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</si>
  <si>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</si>
  <si>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Отсутствие случаев взрослого травматизма</t>
  </si>
  <si>
    <t>Наличие и работоспособность средств предупреждения и тушения пожаров</t>
  </si>
  <si>
    <t>Экономия энергоресурсов</t>
  </si>
  <si>
    <t>Мах. количество баллов</t>
  </si>
  <si>
    <t>Количество баллов набранных ОУ</t>
  </si>
  <si>
    <t>Итого:</t>
  </si>
  <si>
    <t>95-100% - 10 б.; 80-94% - 5 б.; 70-79% - 2 б.</t>
  </si>
  <si>
    <t>70-80% - 15 б.; 60-69 - 10 б.; 40-59% - 3 б.</t>
  </si>
  <si>
    <t>Наличие педагогов, принявших участие в конкурсах профессионального мастерства: "Учитель года", "Самый классный- классный", "Мой лучший урок", "Современный урок".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</si>
  <si>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</si>
  <si>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>мун.уровень - 1б.; рег.уровень - 2 б. (за 1 человека)</t>
  </si>
  <si>
    <t>мун.уровень - 3б.; рег.уровень - 5 б. (за 1 человека)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</si>
  <si>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</si>
  <si>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соответствие - 3 б.; не соответствие -0 б.</t>
  </si>
  <si>
    <t>Мах. кол-во баллов</t>
  </si>
  <si>
    <t>Организация питания в ОО: доля учащихся, получающих организованное горячее питание</t>
  </si>
  <si>
    <t>Соблюдение условий охраны труда и техники безопасности: отсутствие случаев детского травматизма в ОО</t>
  </si>
  <si>
    <t>Отсутствие учащихся , поставленных на учет ПДН МО МВД РФ "Сорочинский"</t>
  </si>
  <si>
    <t>1б.</t>
  </si>
  <si>
    <t>Количество баллов набранных ОО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</si>
  <si>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</si>
  <si>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</si>
  <si>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</si>
  <si>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</si>
  <si>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</si>
  <si>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</si>
  <si>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</si>
  <si>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</si>
  <si>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</si>
  <si>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</si>
  <si>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</si>
  <si>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</si>
  <si>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</si>
  <si>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</si>
  <si>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Отсутствие учащихся, поставленных на учет в комиссию по делам несовершеннолетних</t>
  </si>
  <si>
    <t>СОШ №5</t>
  </si>
  <si>
    <t>ИТОГО</t>
  </si>
  <si>
    <t>Своевременное выявление семей социального риска и эффективное взаимодействие со службами системы профилактики</t>
  </si>
  <si>
    <t>соответствие - 5 б.; не соответствие -0 б.</t>
  </si>
  <si>
    <t>I. Успешность образовательной деятельности  (качество образования)</t>
  </si>
  <si>
    <t xml:space="preserve">Показатели расчёов </t>
  </si>
  <si>
    <t xml:space="preserve">Максимальный балл </t>
  </si>
  <si>
    <t>Показатель в рейтинге по итогам сдачи регионального экзамена в 4 классах</t>
  </si>
  <si>
    <t>1-5 место-10 баллов 6-10 место-5 баллов  ниже 10 места-0 баллов</t>
  </si>
  <si>
    <t xml:space="preserve">место </t>
  </si>
  <si>
    <t xml:space="preserve">  1.1   </t>
  </si>
  <si>
    <t xml:space="preserve">  1.2 </t>
  </si>
  <si>
    <t>Показатель в рейтинге по итогам сдачи ГИА  в 9 классах</t>
  </si>
  <si>
    <t xml:space="preserve">  1.3 </t>
  </si>
  <si>
    <t>Показатель в рейтинге по итогам сдачи ЕГЭ   в 11 классах</t>
  </si>
  <si>
    <t xml:space="preserve">  1.4</t>
  </si>
  <si>
    <t>Объективность оценивания обучающихся ( сравнение школьных показателей с результатами независимой оценки знаний)</t>
  </si>
  <si>
    <t xml:space="preserve">  1.5</t>
  </si>
  <si>
    <t>Доля выпускников 9 классов получивших аттестаты</t>
  </si>
  <si>
    <t>100%-5 баллов, ниже-0 баллов</t>
  </si>
  <si>
    <t xml:space="preserve">  1.6</t>
  </si>
  <si>
    <t>Доля выпускников 11 классов получивших аттестаты</t>
  </si>
  <si>
    <t xml:space="preserve">  1.7</t>
  </si>
  <si>
    <t>Средний показатель успеваемости по итогам освоения программ начального общего образования (итоги диагностических работ министерства  образования,  Управления образования)</t>
  </si>
  <si>
    <t xml:space="preserve">  1.8</t>
  </si>
  <si>
    <t>Средний показатель качества по школе по итогам  освоения программ начального общего образования (итоги диагностических работ министерства образования, Управления образования)</t>
  </si>
  <si>
    <t xml:space="preserve">  1.9</t>
  </si>
  <si>
    <t>Средний показатель успеваемости по итогам освоения программ основного общего образования (итоги диагностических работ министерства образования, Управления образования)</t>
  </si>
  <si>
    <t xml:space="preserve">  1.10</t>
  </si>
  <si>
    <t>Средний показатель качества по школе по итогам  освоения программ основного  общего образования (итоги диагностических работ министерства образования, Управления образования)</t>
  </si>
  <si>
    <t xml:space="preserve">  1.11</t>
  </si>
  <si>
    <t>Средний показатель успеваемости по итогам освоения программ среднего общего образования (итоги диагностических работ министерства образования, Управления образования)</t>
  </si>
  <si>
    <t xml:space="preserve">  1.12</t>
  </si>
  <si>
    <t>Средний показатель качества по школе по итогам  освоения программ среднего   общего образования (итоги диагностических работ министерства образования, Управления образования)</t>
  </si>
  <si>
    <t xml:space="preserve">  1.13</t>
  </si>
  <si>
    <t xml:space="preserve">Доля  победителей и призеров от участников регионального этапа олимпиады школьников </t>
  </si>
  <si>
    <t xml:space="preserve">100 %-10 баллов, ниже-0 баллов </t>
  </si>
  <si>
    <t xml:space="preserve">  1.14</t>
  </si>
  <si>
    <t xml:space="preserve">Доля  победителей  от участников муниципального этапа олимпиады школьников </t>
  </si>
  <si>
    <t>100 %-10 баллов, ниже-0 баллов</t>
  </si>
  <si>
    <t xml:space="preserve">  1.15</t>
  </si>
  <si>
    <t>Доля победителей  и призеров от участников муниципальной научно-практической конференции школьников</t>
  </si>
  <si>
    <t xml:space="preserve">  1.16</t>
  </si>
  <si>
    <t xml:space="preserve">Наличие педагогов, работающих в муниципальных очно-заочных школах </t>
  </si>
  <si>
    <t>1 б.за каждого педагога</t>
  </si>
  <si>
    <t>б</t>
  </si>
  <si>
    <t>Итого</t>
  </si>
  <si>
    <t xml:space="preserve">Показатели расчётов </t>
  </si>
  <si>
    <t>Макс.балл</t>
  </si>
  <si>
    <t>II. Условия организации образовательного процесса, кадровая политика</t>
  </si>
  <si>
    <t xml:space="preserve">  2.1</t>
  </si>
  <si>
    <t>меньше среднего по региону - 3 б.; меньше среднего по округу - 1 б.</t>
  </si>
  <si>
    <t xml:space="preserve">  2.2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</si>
  <si>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дизайна, публичный доклад, виртуальная переговорная площадка</t>
  </si>
  <si>
    <t>соответствует100 % -1 б.</t>
  </si>
  <si>
    <t xml:space="preserve">  2.3</t>
  </si>
  <si>
    <t xml:space="preserve">  2.4</t>
  </si>
  <si>
    <t>3б</t>
  </si>
  <si>
    <t>на уровне среднерегионального показателя - 3 б.</t>
  </si>
  <si>
    <t>на уровне среднерегионального показателя - 3б.</t>
  </si>
  <si>
    <t xml:space="preserve">Результативное участие ОУ в конкурсном движении  </t>
  </si>
  <si>
    <t> б</t>
  </si>
  <si>
    <t>3 б. минус 1 б за каждую жалобу</t>
  </si>
  <si>
    <t>Наличие педагогов, являющихся руководителями муниципальных методических объединений</t>
  </si>
  <si>
    <t>1 б. за каждого педагога- руководителя ММО</t>
  </si>
  <si>
    <t xml:space="preserve">Итого </t>
  </si>
  <si>
    <t xml:space="preserve">  2.5</t>
  </si>
  <si>
    <t xml:space="preserve">  2.6</t>
  </si>
  <si>
    <t xml:space="preserve">  2.7</t>
  </si>
  <si>
    <t xml:space="preserve">  2.8</t>
  </si>
  <si>
    <t xml:space="preserve">  2.9</t>
  </si>
  <si>
    <t xml:space="preserve">  2.10</t>
  </si>
  <si>
    <t xml:space="preserve">  2.11</t>
  </si>
  <si>
    <t xml:space="preserve">  2.12</t>
  </si>
  <si>
    <t>100 б.</t>
  </si>
  <si>
    <t xml:space="preserve">3 б </t>
  </si>
  <si>
    <t>3 б. минус 1 балл за каждый случай</t>
  </si>
  <si>
    <t> %</t>
  </si>
  <si>
    <t>100% охват-3б.</t>
  </si>
  <si>
    <t xml:space="preserve">  3.1 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</si>
  <si>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</si>
  <si>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</si>
  <si>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</si>
  <si>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</si>
  <si>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</si>
  <si>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>III. Создание условий для осуществления образовательного процесса</t>
  </si>
  <si>
    <t xml:space="preserve">  4.1 </t>
  </si>
  <si>
    <t xml:space="preserve">  4.2</t>
  </si>
  <si>
    <t xml:space="preserve">  4.3</t>
  </si>
  <si>
    <t xml:space="preserve">  4.4</t>
  </si>
  <si>
    <t xml:space="preserve">  4.5</t>
  </si>
  <si>
    <t xml:space="preserve">  4.6</t>
  </si>
  <si>
    <t>чел.</t>
  </si>
  <si>
    <t xml:space="preserve">Охват подростков, состоящих на различных видах профилактического учета во внеурочное время </t>
  </si>
  <si>
    <t>100%- 10б,  менее 100% -0 б</t>
  </si>
  <si>
    <t>Проведение обследования жилищно-бытовых условий детей, оставшихся без попечения родителей в установленные сроки.</t>
  </si>
  <si>
    <t>б.</t>
  </si>
  <si>
    <t>Сохранение контингента обучающихся в ОО: отсутствие не посещающих ОУ без уважительных причин</t>
  </si>
  <si>
    <t xml:space="preserve">  5.1 </t>
  </si>
  <si>
    <t xml:space="preserve">участие образовательных учреждений в мероприятиях по трем  направлениям </t>
  </si>
  <si>
    <t>Результативность участия общеобразовательной организации в конкурсах патриотической направленности*</t>
  </si>
  <si>
    <t xml:space="preserve">                                        : муниципальный уровень 1 м - 3б, 2м - 2б, 3м - 1б. Региональный уровень 1м - 6б, 2м - 5б, 3м - 4б. Всероссийский уровень - 1м. - 9б, 2м - 8б, 3м - 7б. Зональный уровень приравнивается к областному. Международный уровень приравнивается к Всероссийскому. </t>
  </si>
  <si>
    <t>Результативность участия общеобразовательной организации в соревнованиях и конкурсах спортивной направленности (в командном первенстве)**</t>
  </si>
  <si>
    <t>Результативность участия общеобразовательной организации в мероприятиях интеллектуальной и духовно-нравственной направленности***</t>
  </si>
  <si>
    <t xml:space="preserve">  5.1.1</t>
  </si>
  <si>
    <t xml:space="preserve">  5.1.2</t>
  </si>
  <si>
    <t xml:space="preserve">  5.1.3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</si>
  <si>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</si>
  <si>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</si>
  <si>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</si>
  <si>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</si>
  <si>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</si>
  <si>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</si>
  <si>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</si>
  <si>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</si>
  <si>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</si>
  <si>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</si>
  <si>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</si>
  <si>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</si>
  <si>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</si>
  <si>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</si>
  <si>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</si>
  <si>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</si>
  <si>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1-5 место-20 баллов 6-10 место-10 баллов  ниже 10 места-0 баллов</t>
  </si>
  <si>
    <t>1-5 место-30 баллов 6-10 место-15 баллов  ниже 10 места-0 баллов</t>
  </si>
  <si>
    <t>1. Успешность образовательной деятельности (качество образования) (эксперты: Слепец М.В., Урюпина Г.В.)</t>
  </si>
  <si>
    <t>Обеспеченность и соответствие педагогических  кадров  требованиям  квалификационных характеристик работников образования</t>
  </si>
  <si>
    <t>3.4</t>
  </si>
  <si>
    <t>3.5</t>
  </si>
  <si>
    <t>3.6</t>
  </si>
  <si>
    <t>4.2</t>
  </si>
  <si>
    <t>4.1</t>
  </si>
  <si>
    <t>4.3</t>
  </si>
  <si>
    <t>4.4</t>
  </si>
  <si>
    <t>4.5</t>
  </si>
  <si>
    <t>4.6</t>
  </si>
  <si>
    <t>Участие  в мероприятиях патриотической, спортивной, интеллектуальной и духовно-нравственной направленности реализуемой воспитательной компоненты</t>
  </si>
  <si>
    <t>5. Реализация воспитательной компоненты (эксперты: Кадышева)</t>
  </si>
  <si>
    <t>5.1.2</t>
  </si>
  <si>
    <t>5.1.3</t>
  </si>
  <si>
    <t>Успешность образовательной деятельности</t>
  </si>
  <si>
    <t>Условия организации образовательного процесса, кадровая политика</t>
  </si>
  <si>
    <t>Создание условий для осуществления образовательного процесса</t>
  </si>
  <si>
    <t>Занятость, охват, обеспечение охраны прав детей</t>
  </si>
  <si>
    <t>Реализация воспитательной компоненты</t>
  </si>
  <si>
    <t>Соответствие- 100 %, несоответствие -0 %)</t>
  </si>
  <si>
    <t>при 100% посещаемости</t>
  </si>
  <si>
    <t>5. Реализация воспитательной компоненты</t>
  </si>
  <si>
    <t>Отсутствие кредиторской задолженности у образовательного учреждения</t>
  </si>
  <si>
    <t>Достижение показателей (уровня) средней заработной платы педагогических работников учреждений</t>
  </si>
  <si>
    <t xml:space="preserve">Отсутствие задолженности 10- балов.                    Наличие задолженности 0-балов </t>
  </si>
  <si>
    <t>Соотвествие - 10  балов.                      Не соответствие - 0 балов</t>
  </si>
  <si>
    <t>2.13.</t>
  </si>
  <si>
    <t>2.14.</t>
  </si>
  <si>
    <t>2. Условия организации образовательного процесса, кадровая политика (эксперт: Плотникова Л.Г.)</t>
  </si>
  <si>
    <t>3. Создание условий для осуществления образовательного процесса (эксперты: Колушкина, Худяков, Попова)</t>
  </si>
  <si>
    <t>4. Занятость, охват, обеспечение охраны прав детей (эксперты: Батталова Р.Н., Киселева)</t>
  </si>
  <si>
    <t>Сводная таблица по состоянию качества образования и образовательных услуг в Управлении образования Сорочинского городского округа за 3 четверть 2018-2019 учебный год</t>
  </si>
  <si>
    <t>Итоговая таблица по состоянию качества образования и образовательных услуг в ОО Сорочинского городского округа за 3 четверть  2018-2019 у.г.</t>
  </si>
  <si>
    <t>4.  Занятость, охват, обеспечение охраны прав детей</t>
  </si>
</sst>
</file>

<file path=xl/styles.xml><?xml version="1.0" encoding="utf-8"?>
<styleSheet xmlns="http://schemas.openxmlformats.org/spreadsheetml/2006/main">
  <numFmts count="1">
    <numFmt numFmtId="164" formatCode="d\-mmm;@"/>
  </numFmts>
  <fonts count="12">
    <font>
      <sz val="10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5" xfId="0" applyFont="1" applyFill="1" applyBorder="1"/>
    <xf numFmtId="2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1" xfId="0" applyFont="1" applyFill="1" applyBorder="1"/>
    <xf numFmtId="0" fontId="4" fillId="2" borderId="15" xfId="0" applyFont="1" applyFill="1" applyBorder="1" applyAlignment="1">
      <alignment horizontal="center" wrapText="1"/>
    </xf>
    <xf numFmtId="0" fontId="8" fillId="7" borderId="0" xfId="0" applyFont="1" applyFill="1" applyAlignment="1">
      <alignment wrapText="1"/>
    </xf>
    <xf numFmtId="0" fontId="4" fillId="7" borderId="16" xfId="0" applyFont="1" applyFill="1" applyBorder="1" applyAlignment="1">
      <alignment horizontal="center" vertical="center" wrapText="1"/>
    </xf>
    <xf numFmtId="49" fontId="4" fillId="0" borderId="17" xfId="0" applyNumberFormat="1" applyFont="1" applyBorder="1"/>
    <xf numFmtId="49" fontId="4" fillId="0" borderId="18" xfId="0" applyNumberFormat="1" applyFont="1" applyBorder="1"/>
    <xf numFmtId="0" fontId="4" fillId="0" borderId="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" fontId="8" fillId="0" borderId="7" xfId="0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16" fontId="8" fillId="0" borderId="10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6" xfId="0" applyNumberFormat="1" applyFont="1" applyBorder="1"/>
    <xf numFmtId="0" fontId="7" fillId="0" borderId="2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16" fontId="8" fillId="0" borderId="2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5" xfId="0" applyFont="1" applyBorder="1"/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5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8" fillId="0" borderId="20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5" borderId="18" xfId="0" applyFont="1" applyFill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" fillId="7" borderId="24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wrapText="1"/>
    </xf>
    <xf numFmtId="0" fontId="8" fillId="7" borderId="0" xfId="0" applyFont="1" applyFill="1" applyAlignment="1">
      <alignment wrapText="1"/>
    </xf>
    <xf numFmtId="0" fontId="4" fillId="7" borderId="5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zoomScale="57" zoomScaleNormal="57" workbookViewId="0">
      <selection activeCell="I21" sqref="I21"/>
    </sheetView>
  </sheetViews>
  <sheetFormatPr defaultRowHeight="15.75"/>
  <cols>
    <col min="1" max="1" width="5.7109375" style="5" customWidth="1"/>
    <col min="2" max="2" width="46.5703125" style="5" customWidth="1"/>
    <col min="3" max="3" width="9.140625" style="5"/>
    <col min="4" max="4" width="16.7109375" style="5" customWidth="1"/>
    <col min="5" max="16384" width="9.140625" style="5"/>
  </cols>
  <sheetData>
    <row r="2" spans="1:25" ht="12.75" customHeight="1">
      <c r="A2" s="119" t="s">
        <v>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5" ht="18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5" ht="63">
      <c r="A5" s="49" t="s">
        <v>0</v>
      </c>
      <c r="B5" s="49" t="s">
        <v>1</v>
      </c>
      <c r="C5" s="49" t="s">
        <v>2</v>
      </c>
      <c r="D5" s="50" t="s">
        <v>74</v>
      </c>
      <c r="E5" s="49" t="s">
        <v>75</v>
      </c>
      <c r="F5" s="49" t="s">
        <v>3</v>
      </c>
      <c r="G5" s="49" t="s">
        <v>4</v>
      </c>
      <c r="H5" s="49" t="s">
        <v>5</v>
      </c>
      <c r="I5" s="49" t="s">
        <v>69</v>
      </c>
      <c r="J5" s="49" t="s">
        <v>6</v>
      </c>
      <c r="K5" s="51" t="s">
        <v>7</v>
      </c>
      <c r="L5" s="52" t="s">
        <v>56</v>
      </c>
      <c r="M5" s="52" t="s">
        <v>54</v>
      </c>
      <c r="N5" s="52" t="s">
        <v>64</v>
      </c>
      <c r="O5" s="52" t="s">
        <v>55</v>
      </c>
      <c r="P5" s="52" t="s">
        <v>57</v>
      </c>
      <c r="Q5" s="52" t="s">
        <v>58</v>
      </c>
      <c r="R5" s="52" t="s">
        <v>59</v>
      </c>
      <c r="S5" s="52" t="s">
        <v>65</v>
      </c>
      <c r="T5" s="52" t="s">
        <v>60</v>
      </c>
      <c r="U5" s="52" t="s">
        <v>66</v>
      </c>
      <c r="V5" s="52" t="s">
        <v>61</v>
      </c>
      <c r="W5" s="52" t="s">
        <v>62</v>
      </c>
      <c r="X5" s="52" t="s">
        <v>63</v>
      </c>
      <c r="Y5" s="52" t="s">
        <v>67</v>
      </c>
    </row>
    <row r="6" spans="1:25" ht="63.75" customHeight="1">
      <c r="A6" s="7" t="s">
        <v>79</v>
      </c>
      <c r="B6" s="8" t="s">
        <v>76</v>
      </c>
      <c r="C6" s="9" t="s">
        <v>78</v>
      </c>
      <c r="D6" s="31" t="s">
        <v>77</v>
      </c>
      <c r="E6" s="10">
        <v>10</v>
      </c>
      <c r="F6" s="11">
        <v>18</v>
      </c>
      <c r="G6" s="11">
        <v>5</v>
      </c>
      <c r="H6" s="11">
        <v>2</v>
      </c>
      <c r="I6" s="11">
        <v>6</v>
      </c>
      <c r="J6" s="11">
        <v>7</v>
      </c>
      <c r="K6" s="118">
        <v>8</v>
      </c>
      <c r="L6" s="53">
        <v>13</v>
      </c>
      <c r="M6" s="54">
        <v>12</v>
      </c>
      <c r="N6" s="53">
        <v>10</v>
      </c>
      <c r="O6" s="53">
        <v>9</v>
      </c>
      <c r="P6" s="53">
        <v>17</v>
      </c>
      <c r="Q6" s="53">
        <v>11</v>
      </c>
      <c r="R6" s="53">
        <v>4</v>
      </c>
      <c r="S6" s="53">
        <v>19</v>
      </c>
      <c r="T6" s="53">
        <v>3</v>
      </c>
      <c r="U6" s="53">
        <v>15</v>
      </c>
      <c r="V6" s="53">
        <v>1</v>
      </c>
      <c r="W6" s="53">
        <v>14</v>
      </c>
      <c r="X6" s="53">
        <v>16</v>
      </c>
      <c r="Y6" s="53">
        <v>20</v>
      </c>
    </row>
    <row r="7" spans="1:25" ht="63" customHeight="1">
      <c r="A7" s="12" t="s">
        <v>80</v>
      </c>
      <c r="B7" s="8" t="s">
        <v>81</v>
      </c>
      <c r="C7" s="9" t="s">
        <v>78</v>
      </c>
      <c r="D7" s="6" t="s">
        <v>192</v>
      </c>
      <c r="E7" s="10">
        <v>20</v>
      </c>
      <c r="F7" s="11">
        <v>11</v>
      </c>
      <c r="G7" s="11">
        <v>1</v>
      </c>
      <c r="H7" s="11">
        <v>6</v>
      </c>
      <c r="I7" s="11">
        <v>9</v>
      </c>
      <c r="J7" s="11">
        <v>4</v>
      </c>
      <c r="K7" s="118">
        <v>16</v>
      </c>
      <c r="L7" s="53">
        <v>10</v>
      </c>
      <c r="M7" s="54">
        <v>20</v>
      </c>
      <c r="N7" s="53">
        <v>3</v>
      </c>
      <c r="O7" s="53">
        <v>2</v>
      </c>
      <c r="P7" s="53">
        <v>12</v>
      </c>
      <c r="Q7" s="53">
        <v>13</v>
      </c>
      <c r="R7" s="53">
        <v>17</v>
      </c>
      <c r="S7" s="53">
        <v>14</v>
      </c>
      <c r="T7" s="53">
        <v>8</v>
      </c>
      <c r="U7" s="53">
        <v>15</v>
      </c>
      <c r="V7" s="53">
        <v>7</v>
      </c>
      <c r="W7" s="53">
        <v>18</v>
      </c>
      <c r="X7" s="53">
        <v>19</v>
      </c>
      <c r="Y7" s="53">
        <v>5</v>
      </c>
    </row>
    <row r="8" spans="1:25" ht="79.5" customHeight="1">
      <c r="A8" s="13" t="s">
        <v>82</v>
      </c>
      <c r="B8" s="8" t="s">
        <v>83</v>
      </c>
      <c r="C8" s="9" t="s">
        <v>78</v>
      </c>
      <c r="D8" s="6" t="s">
        <v>193</v>
      </c>
      <c r="E8" s="14">
        <v>30</v>
      </c>
      <c r="F8" s="11">
        <v>0</v>
      </c>
      <c r="G8" s="11">
        <v>3</v>
      </c>
      <c r="H8" s="11">
        <v>6</v>
      </c>
      <c r="I8" s="11">
        <v>0</v>
      </c>
      <c r="J8" s="11">
        <v>8</v>
      </c>
      <c r="K8" s="118">
        <v>5</v>
      </c>
      <c r="L8" s="53">
        <v>1</v>
      </c>
      <c r="M8" s="54">
        <v>0</v>
      </c>
      <c r="N8" s="53">
        <v>11</v>
      </c>
      <c r="O8" s="53">
        <v>10</v>
      </c>
      <c r="P8" s="53">
        <v>2</v>
      </c>
      <c r="Q8" s="53">
        <v>4</v>
      </c>
      <c r="R8" s="53">
        <v>7</v>
      </c>
      <c r="S8" s="53">
        <v>0</v>
      </c>
      <c r="T8" s="53">
        <v>9</v>
      </c>
      <c r="U8" s="53">
        <v>0</v>
      </c>
      <c r="V8" s="53">
        <v>0</v>
      </c>
      <c r="W8" s="53">
        <v>12</v>
      </c>
      <c r="X8" s="53">
        <v>0</v>
      </c>
      <c r="Y8" s="53">
        <v>0</v>
      </c>
    </row>
    <row r="9" spans="1:25" ht="81.75" customHeight="1">
      <c r="A9" s="13" t="s">
        <v>84</v>
      </c>
      <c r="B9" s="8" t="s">
        <v>85</v>
      </c>
      <c r="C9" s="14" t="s">
        <v>9</v>
      </c>
      <c r="D9" s="5" t="s">
        <v>214</v>
      </c>
      <c r="E9" s="14">
        <v>30</v>
      </c>
      <c r="F9" s="11">
        <v>100</v>
      </c>
      <c r="G9" s="11">
        <v>100</v>
      </c>
      <c r="H9" s="11">
        <v>100</v>
      </c>
      <c r="I9" s="11">
        <v>100</v>
      </c>
      <c r="J9" s="11">
        <v>0</v>
      </c>
      <c r="K9" s="118">
        <v>0</v>
      </c>
      <c r="L9" s="53">
        <v>100</v>
      </c>
      <c r="M9" s="54">
        <v>0</v>
      </c>
      <c r="N9" s="53">
        <v>100</v>
      </c>
      <c r="O9" s="53">
        <v>0</v>
      </c>
      <c r="P9" s="53">
        <v>100</v>
      </c>
      <c r="Q9" s="53">
        <v>100</v>
      </c>
      <c r="R9" s="53">
        <v>0</v>
      </c>
      <c r="S9" s="53">
        <v>0</v>
      </c>
      <c r="T9" s="53">
        <v>100</v>
      </c>
      <c r="U9" s="53">
        <v>0</v>
      </c>
      <c r="V9" s="53">
        <v>100</v>
      </c>
      <c r="W9" s="53">
        <v>0</v>
      </c>
      <c r="X9" s="53">
        <v>0</v>
      </c>
      <c r="Y9" s="53">
        <v>100</v>
      </c>
    </row>
    <row r="10" spans="1:25" ht="47.25" customHeight="1">
      <c r="A10" s="13" t="s">
        <v>86</v>
      </c>
      <c r="B10" s="8" t="s">
        <v>87</v>
      </c>
      <c r="C10" s="14" t="s">
        <v>9</v>
      </c>
      <c r="D10" s="11" t="s">
        <v>88</v>
      </c>
      <c r="E10" s="14">
        <v>5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8">
        <v>100</v>
      </c>
      <c r="L10" s="53">
        <v>100</v>
      </c>
      <c r="M10" s="54">
        <v>100</v>
      </c>
      <c r="N10" s="53">
        <v>100</v>
      </c>
      <c r="O10" s="53">
        <v>100</v>
      </c>
      <c r="P10" s="53">
        <v>100</v>
      </c>
      <c r="Q10" s="53">
        <v>100</v>
      </c>
      <c r="R10" s="53">
        <v>100</v>
      </c>
      <c r="S10" s="53">
        <v>100</v>
      </c>
      <c r="T10" s="53">
        <v>100</v>
      </c>
      <c r="U10" s="53">
        <v>100</v>
      </c>
      <c r="V10" s="53">
        <v>100</v>
      </c>
      <c r="W10" s="53">
        <v>100</v>
      </c>
      <c r="X10" s="53">
        <v>100</v>
      </c>
      <c r="Y10" s="53">
        <v>100</v>
      </c>
    </row>
    <row r="11" spans="1:25" ht="36.75" customHeight="1">
      <c r="A11" s="13" t="s">
        <v>89</v>
      </c>
      <c r="B11" s="8" t="s">
        <v>90</v>
      </c>
      <c r="C11" s="14" t="s">
        <v>9</v>
      </c>
      <c r="D11" s="11" t="s">
        <v>88</v>
      </c>
      <c r="E11" s="14">
        <v>5</v>
      </c>
      <c r="F11" s="11">
        <v>0</v>
      </c>
      <c r="G11" s="11">
        <v>100</v>
      </c>
      <c r="H11" s="11">
        <v>100</v>
      </c>
      <c r="I11" s="11">
        <v>0</v>
      </c>
      <c r="J11" s="11">
        <v>100</v>
      </c>
      <c r="K11" s="118">
        <v>100</v>
      </c>
      <c r="L11" s="53">
        <v>100</v>
      </c>
      <c r="M11" s="54">
        <v>0</v>
      </c>
      <c r="N11" s="53">
        <v>100</v>
      </c>
      <c r="O11" s="53">
        <v>100</v>
      </c>
      <c r="P11" s="53">
        <v>100</v>
      </c>
      <c r="Q11" s="53">
        <v>100</v>
      </c>
      <c r="R11" s="53">
        <v>100</v>
      </c>
      <c r="S11" s="53">
        <v>0</v>
      </c>
      <c r="T11" s="53">
        <v>100</v>
      </c>
      <c r="U11" s="53">
        <v>0</v>
      </c>
      <c r="V11" s="53">
        <v>0</v>
      </c>
      <c r="W11" s="53">
        <v>100</v>
      </c>
      <c r="X11" s="53">
        <v>0</v>
      </c>
      <c r="Y11" s="53">
        <v>0</v>
      </c>
    </row>
    <row r="12" spans="1:25" ht="78.75" customHeight="1">
      <c r="A12" s="13" t="s">
        <v>91</v>
      </c>
      <c r="B12" s="15" t="s">
        <v>92</v>
      </c>
      <c r="C12" s="14" t="s">
        <v>9</v>
      </c>
      <c r="D12" s="11" t="s">
        <v>40</v>
      </c>
      <c r="E12" s="14">
        <v>10</v>
      </c>
      <c r="F12" s="11">
        <v>87</v>
      </c>
      <c r="G12" s="11">
        <v>90</v>
      </c>
      <c r="H12" s="11">
        <v>98</v>
      </c>
      <c r="I12" s="11"/>
      <c r="J12" s="11">
        <v>93</v>
      </c>
      <c r="K12" s="112">
        <v>94</v>
      </c>
      <c r="L12" s="53">
        <v>96</v>
      </c>
      <c r="M12" s="54">
        <v>100</v>
      </c>
      <c r="N12" s="53">
        <v>100</v>
      </c>
      <c r="O12" s="53">
        <v>0</v>
      </c>
      <c r="P12" s="53">
        <v>89</v>
      </c>
      <c r="Q12" s="53"/>
      <c r="R12" s="53"/>
      <c r="S12" s="53"/>
      <c r="T12" s="53">
        <v>85</v>
      </c>
      <c r="U12" s="53">
        <v>28</v>
      </c>
      <c r="V12" s="53">
        <v>100</v>
      </c>
      <c r="W12" s="53">
        <v>100</v>
      </c>
      <c r="X12" s="53"/>
      <c r="Y12" s="53">
        <v>100</v>
      </c>
    </row>
    <row r="13" spans="1:25" ht="93.75" customHeight="1">
      <c r="A13" s="13" t="s">
        <v>93</v>
      </c>
      <c r="B13" s="16" t="s">
        <v>94</v>
      </c>
      <c r="C13" s="17" t="s">
        <v>9</v>
      </c>
      <c r="D13" s="18" t="s">
        <v>41</v>
      </c>
      <c r="E13" s="17">
        <v>50</v>
      </c>
      <c r="F13" s="18">
        <v>44</v>
      </c>
      <c r="G13" s="18">
        <v>60</v>
      </c>
      <c r="H13" s="18">
        <v>80</v>
      </c>
      <c r="I13" s="18"/>
      <c r="J13" s="18">
        <v>59</v>
      </c>
      <c r="K13" s="19">
        <v>53</v>
      </c>
      <c r="L13" s="55">
        <v>61</v>
      </c>
      <c r="M13" s="56">
        <v>44</v>
      </c>
      <c r="N13" s="55">
        <v>47</v>
      </c>
      <c r="O13" s="55">
        <v>0</v>
      </c>
      <c r="P13" s="55">
        <v>51</v>
      </c>
      <c r="Q13" s="55"/>
      <c r="R13" s="55"/>
      <c r="S13" s="55"/>
      <c r="T13" s="55">
        <v>50</v>
      </c>
      <c r="U13" s="55">
        <v>28</v>
      </c>
      <c r="V13" s="55">
        <v>55</v>
      </c>
      <c r="W13" s="55">
        <v>50</v>
      </c>
      <c r="X13" s="55"/>
      <c r="Y13" s="55">
        <v>33</v>
      </c>
    </row>
    <row r="14" spans="1:25" ht="85.5" customHeight="1">
      <c r="A14" s="13" t="s">
        <v>95</v>
      </c>
      <c r="B14" s="15" t="s">
        <v>96</v>
      </c>
      <c r="C14" s="17" t="s">
        <v>9</v>
      </c>
      <c r="D14" s="5" t="s">
        <v>40</v>
      </c>
      <c r="E14" s="14">
        <v>100</v>
      </c>
      <c r="F14" s="11">
        <v>89</v>
      </c>
      <c r="G14" s="11">
        <v>92</v>
      </c>
      <c r="H14" s="11">
        <v>99</v>
      </c>
      <c r="I14" s="11"/>
      <c r="J14" s="11">
        <v>95</v>
      </c>
      <c r="K14" s="112">
        <v>96</v>
      </c>
      <c r="L14" s="53">
        <v>89</v>
      </c>
      <c r="M14" s="54">
        <v>88</v>
      </c>
      <c r="N14" s="53">
        <v>85</v>
      </c>
      <c r="O14" s="53">
        <v>83</v>
      </c>
      <c r="P14" s="53">
        <v>84</v>
      </c>
      <c r="Q14" s="53"/>
      <c r="R14" s="53"/>
      <c r="S14" s="53"/>
      <c r="T14" s="53">
        <v>93</v>
      </c>
      <c r="U14" s="53">
        <v>98</v>
      </c>
      <c r="V14" s="53">
        <v>97</v>
      </c>
      <c r="W14" s="53">
        <v>100</v>
      </c>
      <c r="X14" s="53"/>
      <c r="Y14" s="53">
        <v>100</v>
      </c>
    </row>
    <row r="15" spans="1:25" ht="86.25" customHeight="1">
      <c r="A15" s="13" t="s">
        <v>97</v>
      </c>
      <c r="B15" s="15" t="s">
        <v>98</v>
      </c>
      <c r="C15" s="9" t="s">
        <v>18</v>
      </c>
      <c r="D15" s="110" t="s">
        <v>41</v>
      </c>
      <c r="E15" s="10">
        <v>80</v>
      </c>
      <c r="F15" s="11">
        <v>49</v>
      </c>
      <c r="G15" s="11">
        <v>43</v>
      </c>
      <c r="H15" s="11">
        <v>40</v>
      </c>
      <c r="I15" s="11"/>
      <c r="J15" s="11">
        <v>48</v>
      </c>
      <c r="K15" s="112">
        <v>68</v>
      </c>
      <c r="L15" s="53">
        <v>42</v>
      </c>
      <c r="M15" s="54">
        <v>38</v>
      </c>
      <c r="N15" s="53">
        <v>39</v>
      </c>
      <c r="O15" s="53">
        <v>49</v>
      </c>
      <c r="P15" s="53">
        <v>33</v>
      </c>
      <c r="Q15" s="53"/>
      <c r="R15" s="53"/>
      <c r="S15" s="53"/>
      <c r="T15" s="53">
        <v>46</v>
      </c>
      <c r="U15" s="53">
        <v>68</v>
      </c>
      <c r="V15" s="53">
        <v>49</v>
      </c>
      <c r="W15" s="53">
        <v>60</v>
      </c>
      <c r="X15" s="53"/>
      <c r="Y15" s="53">
        <v>0</v>
      </c>
    </row>
    <row r="16" spans="1:25" ht="92.25" customHeight="1">
      <c r="A16" s="13" t="s">
        <v>99</v>
      </c>
      <c r="B16" s="15" t="s">
        <v>100</v>
      </c>
      <c r="C16" s="14" t="s">
        <v>9</v>
      </c>
      <c r="D16" s="111" t="s">
        <v>40</v>
      </c>
      <c r="E16" s="14">
        <v>10</v>
      </c>
      <c r="F16" s="11">
        <v>89</v>
      </c>
      <c r="G16" s="11">
        <v>99</v>
      </c>
      <c r="H16" s="11">
        <v>100</v>
      </c>
      <c r="I16" s="11"/>
      <c r="J16" s="11">
        <v>95</v>
      </c>
      <c r="K16" s="112">
        <v>90</v>
      </c>
      <c r="L16" s="53">
        <v>100</v>
      </c>
      <c r="M16" s="54">
        <v>0</v>
      </c>
      <c r="N16" s="53">
        <v>100</v>
      </c>
      <c r="O16" s="53">
        <v>100</v>
      </c>
      <c r="P16" s="53">
        <v>100</v>
      </c>
      <c r="Q16" s="53"/>
      <c r="R16" s="53"/>
      <c r="S16" s="53"/>
      <c r="T16" s="53">
        <v>100</v>
      </c>
      <c r="U16" s="53">
        <v>0</v>
      </c>
      <c r="V16" s="53">
        <v>100</v>
      </c>
      <c r="W16" s="53">
        <v>0</v>
      </c>
      <c r="X16" s="53"/>
      <c r="Y16" s="53">
        <v>0</v>
      </c>
    </row>
    <row r="17" spans="1:25" ht="77.25" customHeight="1">
      <c r="A17" s="13" t="s">
        <v>101</v>
      </c>
      <c r="B17" s="20" t="s">
        <v>102</v>
      </c>
      <c r="C17" s="14" t="s">
        <v>9</v>
      </c>
      <c r="D17" s="11" t="s">
        <v>41</v>
      </c>
      <c r="E17" s="14">
        <v>15</v>
      </c>
      <c r="F17" s="11">
        <v>45</v>
      </c>
      <c r="G17" s="11">
        <v>63</v>
      </c>
      <c r="H17" s="11">
        <v>78</v>
      </c>
      <c r="I17" s="11"/>
      <c r="J17" s="11">
        <v>69</v>
      </c>
      <c r="K17" s="112">
        <v>55</v>
      </c>
      <c r="L17" s="53">
        <v>88</v>
      </c>
      <c r="M17" s="54">
        <v>0</v>
      </c>
      <c r="N17" s="53">
        <v>66</v>
      </c>
      <c r="O17" s="53">
        <v>87</v>
      </c>
      <c r="P17" s="53">
        <v>32</v>
      </c>
      <c r="Q17" s="53"/>
      <c r="R17" s="53"/>
      <c r="S17" s="53"/>
      <c r="T17" s="53">
        <v>51</v>
      </c>
      <c r="U17" s="53">
        <v>0</v>
      </c>
      <c r="V17" s="53">
        <v>83</v>
      </c>
      <c r="W17" s="53">
        <v>0</v>
      </c>
      <c r="X17" s="53"/>
      <c r="Y17" s="53">
        <v>0</v>
      </c>
    </row>
    <row r="18" spans="1:25" ht="55.5" customHeight="1">
      <c r="A18" s="13" t="s">
        <v>103</v>
      </c>
      <c r="B18" s="6" t="s">
        <v>104</v>
      </c>
      <c r="C18" s="21" t="s">
        <v>9</v>
      </c>
      <c r="D18" s="23" t="s">
        <v>105</v>
      </c>
      <c r="E18" s="21">
        <v>10</v>
      </c>
      <c r="F18" s="18">
        <v>0</v>
      </c>
      <c r="G18" s="18">
        <v>25</v>
      </c>
      <c r="H18" s="18">
        <v>33</v>
      </c>
      <c r="I18" s="18"/>
      <c r="J18" s="18">
        <v>50</v>
      </c>
      <c r="K18" s="19">
        <v>0</v>
      </c>
      <c r="L18" s="55">
        <v>0</v>
      </c>
      <c r="M18" s="56">
        <v>0</v>
      </c>
      <c r="N18" s="55">
        <v>0</v>
      </c>
      <c r="O18" s="55">
        <v>0</v>
      </c>
      <c r="P18" s="55">
        <v>0</v>
      </c>
      <c r="Q18" s="55"/>
      <c r="R18" s="55"/>
      <c r="S18" s="55"/>
      <c r="T18" s="55">
        <v>0</v>
      </c>
      <c r="U18" s="55">
        <v>0</v>
      </c>
      <c r="V18" s="55">
        <v>0</v>
      </c>
      <c r="W18" s="55">
        <v>0</v>
      </c>
      <c r="X18" s="55"/>
      <c r="Y18" s="55">
        <v>0</v>
      </c>
    </row>
    <row r="19" spans="1:25" ht="50.25" customHeight="1">
      <c r="A19" s="13" t="s">
        <v>106</v>
      </c>
      <c r="B19" s="22" t="s">
        <v>107</v>
      </c>
      <c r="C19" s="14" t="s">
        <v>9</v>
      </c>
      <c r="D19" s="11" t="s">
        <v>108</v>
      </c>
      <c r="E19" s="14"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2">
        <v>0</v>
      </c>
      <c r="L19" s="53">
        <v>0</v>
      </c>
      <c r="M19" s="54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</row>
    <row r="20" spans="1:25" ht="64.5" customHeight="1">
      <c r="A20" s="13" t="s">
        <v>109</v>
      </c>
      <c r="B20" s="15" t="s">
        <v>110</v>
      </c>
      <c r="C20" s="14" t="s">
        <v>9</v>
      </c>
      <c r="D20" s="11" t="s">
        <v>108</v>
      </c>
      <c r="E20" s="14">
        <v>10</v>
      </c>
      <c r="F20" s="11">
        <v>40</v>
      </c>
      <c r="G20" s="11">
        <v>50</v>
      </c>
      <c r="H20" s="11">
        <v>66</v>
      </c>
      <c r="I20" s="11">
        <v>8</v>
      </c>
      <c r="J20" s="11">
        <v>43</v>
      </c>
      <c r="K20" s="112">
        <v>33</v>
      </c>
      <c r="L20" s="53">
        <v>0</v>
      </c>
      <c r="M20" s="54">
        <v>0</v>
      </c>
      <c r="N20" s="53">
        <v>40</v>
      </c>
      <c r="O20" s="53">
        <v>75</v>
      </c>
      <c r="P20" s="53">
        <v>50</v>
      </c>
      <c r="Q20" s="53">
        <v>0</v>
      </c>
      <c r="R20" s="53">
        <v>66</v>
      </c>
      <c r="S20" s="53">
        <v>0</v>
      </c>
      <c r="T20" s="53">
        <v>0</v>
      </c>
      <c r="U20" s="53">
        <v>0</v>
      </c>
      <c r="V20" s="53">
        <v>50</v>
      </c>
      <c r="W20" s="53">
        <v>0</v>
      </c>
      <c r="X20" s="53">
        <v>0</v>
      </c>
      <c r="Y20" s="53">
        <v>0</v>
      </c>
    </row>
    <row r="21" spans="1:25" ht="50.25" customHeight="1">
      <c r="A21" s="13" t="s">
        <v>111</v>
      </c>
      <c r="B21" s="15" t="s">
        <v>112</v>
      </c>
      <c r="C21" s="14" t="s">
        <v>18</v>
      </c>
      <c r="D21" s="11" t="s">
        <v>113</v>
      </c>
      <c r="E21" s="14">
        <v>7</v>
      </c>
      <c r="F21" s="14">
        <v>2</v>
      </c>
      <c r="G21" s="14">
        <v>0</v>
      </c>
      <c r="H21" s="14">
        <v>2</v>
      </c>
      <c r="I21" s="14"/>
      <c r="J21" s="14">
        <v>3</v>
      </c>
      <c r="K21" s="9">
        <v>1</v>
      </c>
      <c r="L21" s="53">
        <v>0</v>
      </c>
      <c r="M21" s="54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</row>
    <row r="22" spans="1:25">
      <c r="A22" s="13"/>
      <c r="B22" s="120" t="s">
        <v>115</v>
      </c>
      <c r="C22" s="121"/>
      <c r="D22" s="122"/>
      <c r="E22" s="14">
        <v>212</v>
      </c>
      <c r="F22" s="14"/>
      <c r="G22" s="14"/>
      <c r="H22" s="14"/>
      <c r="I22" s="14"/>
      <c r="J22" s="14"/>
      <c r="K22" s="9"/>
      <c r="L22" s="53"/>
      <c r="M22" s="54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2">
    <mergeCell ref="A2:K3"/>
    <mergeCell ref="B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="60" zoomScaleNormal="6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R15" sqref="R15"/>
    </sheetView>
  </sheetViews>
  <sheetFormatPr defaultRowHeight="15.75"/>
  <cols>
    <col min="1" max="1" width="10.85546875" style="5" bestFit="1" customWidth="1"/>
    <col min="2" max="2" width="39.42578125" style="5" customWidth="1"/>
    <col min="3" max="3" width="9.140625" style="5"/>
    <col min="4" max="4" width="20.42578125" style="5" customWidth="1"/>
    <col min="5" max="5" width="11.28515625" style="5" customWidth="1"/>
    <col min="6" max="16384" width="9.140625" style="5"/>
  </cols>
  <sheetData>
    <row r="1" spans="1:25" ht="12.75" customHeight="1">
      <c r="A1" s="119" t="s">
        <v>118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5" ht="15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25" s="70" customFormat="1" ht="63">
      <c r="A4" s="49" t="s">
        <v>0</v>
      </c>
      <c r="B4" s="49" t="s">
        <v>1</v>
      </c>
      <c r="C4" s="49" t="s">
        <v>2</v>
      </c>
      <c r="D4" s="50" t="s">
        <v>116</v>
      </c>
      <c r="E4" s="49" t="s">
        <v>117</v>
      </c>
      <c r="F4" s="49" t="s">
        <v>3</v>
      </c>
      <c r="G4" s="49" t="s">
        <v>4</v>
      </c>
      <c r="H4" s="49" t="s">
        <v>5</v>
      </c>
      <c r="I4" s="49" t="s">
        <v>69</v>
      </c>
      <c r="J4" s="49" t="s">
        <v>6</v>
      </c>
      <c r="K4" s="49" t="s">
        <v>7</v>
      </c>
      <c r="L4" s="52" t="s">
        <v>56</v>
      </c>
      <c r="M4" s="52" t="s">
        <v>54</v>
      </c>
      <c r="N4" s="52" t="s">
        <v>64</v>
      </c>
      <c r="O4" s="52" t="s">
        <v>55</v>
      </c>
      <c r="P4" s="52" t="s">
        <v>57</v>
      </c>
      <c r="Q4" s="52" t="s">
        <v>58</v>
      </c>
      <c r="R4" s="52" t="s">
        <v>59</v>
      </c>
      <c r="S4" s="52" t="s">
        <v>65</v>
      </c>
      <c r="T4" s="52" t="s">
        <v>60</v>
      </c>
      <c r="U4" s="52" t="s">
        <v>66</v>
      </c>
      <c r="V4" s="52" t="s">
        <v>61</v>
      </c>
      <c r="W4" s="52" t="s">
        <v>62</v>
      </c>
      <c r="X4" s="52" t="s">
        <v>63</v>
      </c>
      <c r="Y4" s="52" t="s">
        <v>67</v>
      </c>
    </row>
    <row r="5" spans="1:25" ht="68.25" customHeight="1">
      <c r="A5" s="13" t="s">
        <v>119</v>
      </c>
      <c r="B5" s="76" t="s">
        <v>28</v>
      </c>
      <c r="C5" s="19" t="s">
        <v>9</v>
      </c>
      <c r="D5" s="6" t="s">
        <v>120</v>
      </c>
      <c r="E5" s="23">
        <v>3</v>
      </c>
      <c r="F5" s="18"/>
      <c r="G5" s="18"/>
      <c r="H5" s="18"/>
      <c r="I5" s="18"/>
      <c r="J5" s="18"/>
      <c r="K5" s="1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68.75" customHeight="1">
      <c r="A6" s="13" t="s">
        <v>121</v>
      </c>
      <c r="B6" s="76" t="s">
        <v>122</v>
      </c>
      <c r="C6" s="19" t="s">
        <v>114</v>
      </c>
      <c r="D6" s="6" t="s">
        <v>123</v>
      </c>
      <c r="E6" s="23">
        <v>1</v>
      </c>
      <c r="F6" s="18"/>
      <c r="G6" s="18"/>
      <c r="H6" s="18"/>
      <c r="I6" s="18"/>
      <c r="J6" s="18"/>
      <c r="K6" s="18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63.75" customHeight="1">
      <c r="A7" s="13" t="s">
        <v>124</v>
      </c>
      <c r="B7" s="76" t="s">
        <v>46</v>
      </c>
      <c r="C7" s="19" t="s">
        <v>114</v>
      </c>
      <c r="D7" s="83" t="s">
        <v>52</v>
      </c>
      <c r="E7" s="23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55">
        <v>0</v>
      </c>
      <c r="M7" s="55">
        <v>1</v>
      </c>
      <c r="N7" s="55">
        <v>1</v>
      </c>
      <c r="O7" s="55">
        <v>1</v>
      </c>
      <c r="P7" s="55">
        <v>1</v>
      </c>
      <c r="Q7" s="55">
        <v>1</v>
      </c>
      <c r="R7" s="55">
        <v>1</v>
      </c>
      <c r="S7" s="55">
        <v>1</v>
      </c>
      <c r="T7" s="55">
        <v>1</v>
      </c>
      <c r="U7" s="55">
        <v>1</v>
      </c>
      <c r="V7" s="55">
        <v>1</v>
      </c>
      <c r="W7" s="55">
        <v>1</v>
      </c>
      <c r="X7" s="55">
        <v>1</v>
      </c>
      <c r="Y7" s="55">
        <v>1</v>
      </c>
    </row>
    <row r="8" spans="1:25" ht="75" customHeight="1" thickBot="1">
      <c r="A8" s="13" t="s">
        <v>125</v>
      </c>
      <c r="B8" s="25" t="s">
        <v>195</v>
      </c>
      <c r="C8" s="45" t="s">
        <v>114</v>
      </c>
      <c r="D8" s="31" t="s">
        <v>126</v>
      </c>
      <c r="E8" s="26">
        <v>3</v>
      </c>
      <c r="F8" s="16">
        <v>2</v>
      </c>
      <c r="G8" s="16">
        <v>3</v>
      </c>
      <c r="H8" s="16">
        <v>2</v>
      </c>
      <c r="I8" s="16">
        <v>3</v>
      </c>
      <c r="J8" s="16">
        <v>3</v>
      </c>
      <c r="K8" s="16">
        <v>2</v>
      </c>
      <c r="L8" s="55">
        <v>1</v>
      </c>
      <c r="M8" s="55">
        <v>2</v>
      </c>
      <c r="N8" s="55">
        <v>3</v>
      </c>
      <c r="O8" s="55">
        <v>2</v>
      </c>
      <c r="P8" s="55">
        <v>3</v>
      </c>
      <c r="Q8" s="55">
        <v>2</v>
      </c>
      <c r="R8" s="55">
        <v>1</v>
      </c>
      <c r="S8" s="55">
        <v>0</v>
      </c>
      <c r="T8" s="55">
        <v>2</v>
      </c>
      <c r="U8" s="55">
        <v>0</v>
      </c>
      <c r="V8" s="55">
        <v>3</v>
      </c>
      <c r="W8" s="55">
        <v>3</v>
      </c>
      <c r="X8" s="55">
        <v>1</v>
      </c>
      <c r="Y8" s="55">
        <v>2</v>
      </c>
    </row>
    <row r="9" spans="1:25" ht="48" customHeight="1" thickBot="1">
      <c r="A9" s="13" t="s">
        <v>135</v>
      </c>
      <c r="B9" s="26" t="s">
        <v>29</v>
      </c>
      <c r="C9" s="45" t="s">
        <v>9</v>
      </c>
      <c r="D9" s="31" t="s">
        <v>127</v>
      </c>
      <c r="E9" s="2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55">
        <v>3</v>
      </c>
      <c r="M9" s="55">
        <v>1</v>
      </c>
      <c r="N9" s="55">
        <v>1</v>
      </c>
      <c r="O9" s="55">
        <v>1</v>
      </c>
      <c r="P9" s="55">
        <v>2</v>
      </c>
      <c r="Q9" s="55">
        <v>1</v>
      </c>
      <c r="R9" s="55">
        <v>2</v>
      </c>
      <c r="S9" s="55">
        <v>0</v>
      </c>
      <c r="T9" s="55">
        <v>2</v>
      </c>
      <c r="U9" s="55">
        <v>0</v>
      </c>
      <c r="V9" s="55">
        <v>3</v>
      </c>
      <c r="W9" s="55">
        <v>3</v>
      </c>
      <c r="X9" s="55">
        <v>0</v>
      </c>
      <c r="Y9" s="55">
        <v>0</v>
      </c>
    </row>
    <row r="10" spans="1:25" ht="44.25" customHeight="1" thickBot="1">
      <c r="A10" s="13" t="s">
        <v>136</v>
      </c>
      <c r="B10" s="28" t="s">
        <v>30</v>
      </c>
      <c r="C10" s="45" t="s">
        <v>9</v>
      </c>
      <c r="D10" s="31" t="s">
        <v>127</v>
      </c>
      <c r="E10" s="2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1</v>
      </c>
      <c r="L10" s="55">
        <v>0</v>
      </c>
      <c r="M10" s="55">
        <v>0</v>
      </c>
      <c r="N10" s="55">
        <v>0</v>
      </c>
      <c r="O10" s="55">
        <v>0</v>
      </c>
      <c r="P10" s="55">
        <v>3</v>
      </c>
      <c r="Q10" s="55">
        <v>3</v>
      </c>
      <c r="R10" s="55">
        <v>3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</row>
    <row r="11" spans="1:25" ht="45" customHeight="1" thickBot="1">
      <c r="A11" s="13" t="s">
        <v>137</v>
      </c>
      <c r="B11" s="28" t="s">
        <v>31</v>
      </c>
      <c r="C11" s="45" t="s">
        <v>9</v>
      </c>
      <c r="D11" s="31" t="s">
        <v>128</v>
      </c>
      <c r="E11" s="26">
        <v>3</v>
      </c>
      <c r="F11" s="16">
        <v>3</v>
      </c>
      <c r="G11" s="16">
        <v>3</v>
      </c>
      <c r="H11" s="16">
        <v>3</v>
      </c>
      <c r="I11" s="16">
        <v>0</v>
      </c>
      <c r="J11" s="16">
        <v>3</v>
      </c>
      <c r="K11" s="16">
        <v>3</v>
      </c>
      <c r="L11" s="55">
        <v>3</v>
      </c>
      <c r="M11" s="55">
        <v>0</v>
      </c>
      <c r="N11" s="55">
        <v>0</v>
      </c>
      <c r="O11" s="55">
        <v>3</v>
      </c>
      <c r="P11" s="55">
        <v>0</v>
      </c>
      <c r="Q11" s="55">
        <v>3</v>
      </c>
      <c r="R11" s="55">
        <v>0</v>
      </c>
      <c r="S11" s="55">
        <v>3</v>
      </c>
      <c r="T11" s="55">
        <v>3</v>
      </c>
      <c r="U11" s="55">
        <v>3</v>
      </c>
      <c r="V11" s="55">
        <v>3</v>
      </c>
      <c r="W11" s="55">
        <v>3</v>
      </c>
      <c r="X11" s="55">
        <v>3</v>
      </c>
      <c r="Y11" s="55">
        <v>3</v>
      </c>
    </row>
    <row r="12" spans="1:25" ht="39.75" customHeight="1" thickBot="1">
      <c r="A12" s="13" t="s">
        <v>138</v>
      </c>
      <c r="B12" s="26" t="s">
        <v>129</v>
      </c>
      <c r="C12" s="45" t="s">
        <v>9</v>
      </c>
      <c r="D12" s="31" t="s">
        <v>23</v>
      </c>
      <c r="E12" s="26">
        <v>5</v>
      </c>
      <c r="F12" s="16">
        <v>2</v>
      </c>
      <c r="G12" s="16">
        <v>1</v>
      </c>
      <c r="H12" s="16">
        <v>3</v>
      </c>
      <c r="I12" s="16">
        <v>3</v>
      </c>
      <c r="J12" s="16">
        <v>2</v>
      </c>
      <c r="K12" s="16">
        <v>1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2</v>
      </c>
      <c r="W12" s="55">
        <v>0</v>
      </c>
      <c r="X12" s="55">
        <v>0</v>
      </c>
      <c r="Y12" s="55">
        <v>0</v>
      </c>
    </row>
    <row r="13" spans="1:25" ht="92.25" customHeight="1" thickBot="1">
      <c r="A13" s="13" t="s">
        <v>139</v>
      </c>
      <c r="B13" s="26" t="s">
        <v>42</v>
      </c>
      <c r="C13" s="45" t="s">
        <v>9</v>
      </c>
      <c r="D13" s="31" t="s">
        <v>44</v>
      </c>
      <c r="E13" s="2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55">
        <v>3</v>
      </c>
      <c r="M13" s="55">
        <v>0</v>
      </c>
      <c r="N13" s="55">
        <v>3</v>
      </c>
      <c r="O13" s="55">
        <v>0</v>
      </c>
      <c r="P13" s="55">
        <v>0</v>
      </c>
      <c r="Q13" s="55">
        <v>3</v>
      </c>
      <c r="R13" s="55">
        <v>0</v>
      </c>
      <c r="S13" s="55">
        <v>0</v>
      </c>
      <c r="T13" s="55">
        <v>0</v>
      </c>
      <c r="U13" s="55">
        <v>0</v>
      </c>
      <c r="V13" s="55">
        <v>3</v>
      </c>
      <c r="W13" s="55">
        <v>0</v>
      </c>
      <c r="X13" s="55">
        <v>0</v>
      </c>
      <c r="Y13" s="55">
        <v>0</v>
      </c>
    </row>
    <row r="14" spans="1:25" ht="104.25" customHeight="1" thickBot="1">
      <c r="A14" s="13" t="s">
        <v>140</v>
      </c>
      <c r="B14" s="26" t="s">
        <v>43</v>
      </c>
      <c r="C14" s="45" t="s">
        <v>9</v>
      </c>
      <c r="D14" s="31" t="s">
        <v>45</v>
      </c>
      <c r="E14" s="26">
        <v>8</v>
      </c>
      <c r="F14" s="16">
        <v>0</v>
      </c>
      <c r="G14" s="16">
        <v>3</v>
      </c>
      <c r="H14" s="16">
        <v>0</v>
      </c>
      <c r="I14" s="16">
        <v>0</v>
      </c>
      <c r="J14" s="16">
        <v>0</v>
      </c>
      <c r="K14" s="16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</row>
    <row r="15" spans="1:25" ht="87.75" customHeight="1">
      <c r="A15" s="13" t="s">
        <v>141</v>
      </c>
      <c r="B15" s="29" t="s">
        <v>32</v>
      </c>
      <c r="C15" s="46" t="s">
        <v>130</v>
      </c>
      <c r="D15" s="31" t="s">
        <v>131</v>
      </c>
      <c r="E15" s="29">
        <v>3</v>
      </c>
      <c r="F15" s="113">
        <v>3</v>
      </c>
      <c r="G15" s="113">
        <v>0</v>
      </c>
      <c r="H15" s="113">
        <v>0</v>
      </c>
      <c r="I15" s="113">
        <v>3</v>
      </c>
      <c r="J15" s="113">
        <v>3</v>
      </c>
      <c r="K15" s="113">
        <v>3</v>
      </c>
      <c r="L15" s="114">
        <v>3</v>
      </c>
      <c r="M15" s="114">
        <v>3</v>
      </c>
      <c r="N15" s="114">
        <v>3</v>
      </c>
      <c r="O15" s="114">
        <v>3</v>
      </c>
      <c r="P15" s="114">
        <v>0</v>
      </c>
      <c r="Q15" s="114">
        <v>3</v>
      </c>
      <c r="R15" s="114">
        <v>1</v>
      </c>
      <c r="S15" s="114">
        <v>3</v>
      </c>
      <c r="T15" s="114">
        <v>3</v>
      </c>
      <c r="U15" s="114">
        <v>3</v>
      </c>
      <c r="V15" s="114">
        <v>3</v>
      </c>
      <c r="W15" s="114">
        <v>3</v>
      </c>
      <c r="X15" s="114">
        <v>3</v>
      </c>
      <c r="Y15" s="114">
        <v>3</v>
      </c>
    </row>
    <row r="16" spans="1:25" ht="69.75" customHeight="1">
      <c r="A16" s="13" t="s">
        <v>142</v>
      </c>
      <c r="B16" s="31" t="s">
        <v>132</v>
      </c>
      <c r="C16" s="81" t="s">
        <v>114</v>
      </c>
      <c r="D16" s="31" t="s">
        <v>133</v>
      </c>
      <c r="E16" s="82">
        <v>18</v>
      </c>
      <c r="F16" s="117">
        <v>3</v>
      </c>
      <c r="G16" s="117">
        <v>6</v>
      </c>
      <c r="H16" s="117">
        <v>2</v>
      </c>
      <c r="I16" s="117">
        <v>1</v>
      </c>
      <c r="J16" s="117">
        <v>1</v>
      </c>
      <c r="K16" s="117">
        <v>4</v>
      </c>
      <c r="L16" s="117">
        <v>1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</row>
    <row r="17" spans="1:25" s="100" customFormat="1" ht="99" customHeight="1">
      <c r="A17" s="14">
        <v>2.13</v>
      </c>
      <c r="B17" s="31" t="s">
        <v>217</v>
      </c>
      <c r="C17" s="98" t="s">
        <v>114</v>
      </c>
      <c r="D17" s="31" t="s">
        <v>219</v>
      </c>
      <c r="E17" s="99">
        <v>10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</row>
    <row r="18" spans="1:25" s="100" customFormat="1" ht="80.25" customHeight="1">
      <c r="A18" s="14">
        <v>2.14</v>
      </c>
      <c r="B18" s="31" t="s">
        <v>218</v>
      </c>
      <c r="C18" s="98" t="s">
        <v>114</v>
      </c>
      <c r="D18" s="31" t="s">
        <v>220</v>
      </c>
      <c r="E18" s="99">
        <v>10</v>
      </c>
      <c r="F18" s="74">
        <v>10</v>
      </c>
      <c r="G18" s="74">
        <v>10</v>
      </c>
      <c r="H18" s="74">
        <v>10</v>
      </c>
      <c r="I18" s="74">
        <v>10</v>
      </c>
      <c r="J18" s="74">
        <v>10</v>
      </c>
      <c r="K18" s="74">
        <v>10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</row>
    <row r="19" spans="1:25">
      <c r="A19" s="124" t="s">
        <v>134</v>
      </c>
      <c r="B19" s="125"/>
      <c r="C19" s="125"/>
      <c r="D19" s="126"/>
      <c r="E19" s="31">
        <f>SUM(E5:E18)</f>
        <v>74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</sheetData>
  <mergeCells count="2">
    <mergeCell ref="A1:K3"/>
    <mergeCell ref="A19:D1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C1" zoomScale="60" zoomScaleNormal="60" workbookViewId="0">
      <selection activeCell="Y8" sqref="Y8"/>
    </sheetView>
  </sheetViews>
  <sheetFormatPr defaultRowHeight="12.75"/>
  <cols>
    <col min="2" max="2" width="73.5703125" customWidth="1"/>
  </cols>
  <sheetData>
    <row r="1" spans="1:25" s="24" customFormat="1">
      <c r="A1" s="128" t="s">
        <v>154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25" ht="57">
      <c r="A3" s="34" t="s">
        <v>0</v>
      </c>
      <c r="B3" s="34" t="s">
        <v>1</v>
      </c>
      <c r="C3" s="34" t="s">
        <v>2</v>
      </c>
      <c r="D3" s="34" t="s">
        <v>116</v>
      </c>
      <c r="E3" s="34" t="s">
        <v>117</v>
      </c>
      <c r="F3" s="34" t="s">
        <v>3</v>
      </c>
      <c r="G3" s="34" t="s">
        <v>4</v>
      </c>
      <c r="H3" s="34" t="s">
        <v>5</v>
      </c>
      <c r="I3" s="34" t="s">
        <v>69</v>
      </c>
      <c r="J3" s="34" t="s">
        <v>6</v>
      </c>
      <c r="K3" s="34" t="s">
        <v>7</v>
      </c>
      <c r="L3" s="35" t="s">
        <v>56</v>
      </c>
      <c r="M3" s="35" t="s">
        <v>54</v>
      </c>
      <c r="N3" s="35" t="s">
        <v>64</v>
      </c>
      <c r="O3" s="35" t="s">
        <v>55</v>
      </c>
      <c r="P3" s="35" t="s">
        <v>57</v>
      </c>
      <c r="Q3" s="35" t="s">
        <v>58</v>
      </c>
      <c r="R3" s="35" t="s">
        <v>59</v>
      </c>
      <c r="S3" s="35" t="s">
        <v>65</v>
      </c>
      <c r="T3" s="35" t="s">
        <v>60</v>
      </c>
      <c r="U3" s="35" t="s">
        <v>66</v>
      </c>
      <c r="V3" s="35" t="s">
        <v>61</v>
      </c>
      <c r="W3" s="35" t="s">
        <v>62</v>
      </c>
      <c r="X3" s="35" t="s">
        <v>63</v>
      </c>
      <c r="Y3" s="35" t="s">
        <v>67</v>
      </c>
    </row>
    <row r="4" spans="1:25" ht="38.25" customHeight="1" thickBot="1">
      <c r="A4" s="77" t="s">
        <v>148</v>
      </c>
      <c r="B4" s="79" t="s">
        <v>36</v>
      </c>
      <c r="C4" s="78" t="s">
        <v>9</v>
      </c>
      <c r="D4" s="78" t="s">
        <v>143</v>
      </c>
      <c r="E4" s="78">
        <v>100</v>
      </c>
      <c r="F4" s="36"/>
      <c r="G4" s="36"/>
      <c r="H4" s="36"/>
      <c r="I4" s="36"/>
      <c r="J4" s="36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80.25" customHeight="1" thickBot="1">
      <c r="A5" s="77" t="s">
        <v>149</v>
      </c>
      <c r="B5" s="26" t="s">
        <v>33</v>
      </c>
      <c r="C5" s="26" t="s">
        <v>130</v>
      </c>
      <c r="D5" s="27" t="s">
        <v>144</v>
      </c>
      <c r="E5" s="26">
        <v>3</v>
      </c>
      <c r="F5" s="36"/>
      <c r="G5" s="36"/>
      <c r="H5" s="36"/>
      <c r="I5" s="36"/>
      <c r="J5" s="36"/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51" customHeight="1" thickBot="1">
      <c r="A6" s="77" t="s">
        <v>150</v>
      </c>
      <c r="B6" s="26" t="s">
        <v>50</v>
      </c>
      <c r="C6" s="26" t="s">
        <v>130</v>
      </c>
      <c r="D6" s="27" t="s">
        <v>145</v>
      </c>
      <c r="E6" s="26">
        <v>3</v>
      </c>
      <c r="F6" s="36"/>
      <c r="G6" s="36"/>
      <c r="H6" s="36"/>
      <c r="I6" s="36"/>
      <c r="J6" s="36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45" customHeight="1" thickBot="1">
      <c r="A7" s="77" t="s">
        <v>151</v>
      </c>
      <c r="B7" s="26" t="s">
        <v>34</v>
      </c>
      <c r="C7" s="26" t="s">
        <v>130</v>
      </c>
      <c r="D7" s="27" t="s">
        <v>145</v>
      </c>
      <c r="E7" s="26">
        <v>3</v>
      </c>
      <c r="F7" s="38"/>
      <c r="G7" s="38"/>
      <c r="H7" s="38"/>
      <c r="I7" s="38"/>
      <c r="J7" s="38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50.25" customHeight="1" thickBot="1">
      <c r="A8" s="77" t="s">
        <v>152</v>
      </c>
      <c r="B8" s="26" t="s">
        <v>49</v>
      </c>
      <c r="C8" s="26" t="s">
        <v>146</v>
      </c>
      <c r="D8" s="27" t="s">
        <v>147</v>
      </c>
      <c r="E8" s="26">
        <v>3</v>
      </c>
      <c r="F8" s="38">
        <v>3</v>
      </c>
      <c r="G8" s="38">
        <v>2</v>
      </c>
      <c r="H8" s="38">
        <v>2</v>
      </c>
      <c r="I8" s="38">
        <v>3</v>
      </c>
      <c r="J8" s="38">
        <v>3</v>
      </c>
      <c r="K8" s="38">
        <v>3</v>
      </c>
      <c r="L8" s="37">
        <v>3</v>
      </c>
      <c r="M8" s="37">
        <v>3</v>
      </c>
      <c r="N8" s="37">
        <v>3</v>
      </c>
      <c r="O8" s="37">
        <v>3</v>
      </c>
      <c r="P8" s="37">
        <v>3</v>
      </c>
      <c r="Q8" s="37">
        <v>3</v>
      </c>
      <c r="R8" s="37">
        <v>3</v>
      </c>
      <c r="S8" s="37">
        <v>3</v>
      </c>
      <c r="T8" s="37">
        <v>3</v>
      </c>
      <c r="U8" s="37">
        <v>3</v>
      </c>
      <c r="V8" s="37">
        <v>3</v>
      </c>
      <c r="W8" s="37">
        <v>3</v>
      </c>
      <c r="X8" s="37">
        <v>3</v>
      </c>
      <c r="Y8" s="37">
        <v>2</v>
      </c>
    </row>
    <row r="9" spans="1:25" ht="48" customHeight="1" thickBot="1">
      <c r="A9" s="80" t="s">
        <v>153</v>
      </c>
      <c r="B9" s="29" t="s">
        <v>35</v>
      </c>
      <c r="C9" s="29" t="s">
        <v>130</v>
      </c>
      <c r="D9" s="30" t="s">
        <v>26</v>
      </c>
      <c r="E9" s="26">
        <v>3</v>
      </c>
      <c r="F9" s="38"/>
      <c r="G9" s="38"/>
      <c r="H9" s="38"/>
      <c r="I9" s="38"/>
      <c r="J9" s="38"/>
      <c r="K9" s="38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5.75" thickBot="1">
      <c r="A10" s="127" t="s">
        <v>134</v>
      </c>
      <c r="B10" s="127"/>
      <c r="C10" s="127"/>
      <c r="D10" s="127"/>
      <c r="E10" s="27">
        <v>115</v>
      </c>
      <c r="F10" s="38"/>
      <c r="G10" s="38"/>
      <c r="H10" s="38"/>
      <c r="I10" s="38"/>
      <c r="J10" s="38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</sheetData>
  <mergeCells count="2">
    <mergeCell ref="A10:D10"/>
    <mergeCell ref="A1:O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zoomScale="75" zoomScaleNormal="75" workbookViewId="0">
      <selection activeCell="F16" sqref="F16"/>
    </sheetView>
  </sheetViews>
  <sheetFormatPr defaultRowHeight="12.75"/>
  <cols>
    <col min="2" max="2" width="50.42578125" customWidth="1"/>
    <col min="4" max="4" width="18.5703125" customWidth="1"/>
  </cols>
  <sheetData>
    <row r="2" spans="1:25">
      <c r="A2" s="128" t="s">
        <v>228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7">
      <c r="A4" s="34" t="s">
        <v>0</v>
      </c>
      <c r="B4" s="34" t="s">
        <v>1</v>
      </c>
      <c r="C4" s="34" t="s">
        <v>2</v>
      </c>
      <c r="D4" s="34" t="s">
        <v>116</v>
      </c>
      <c r="E4" s="34" t="s">
        <v>117</v>
      </c>
      <c r="F4" s="34" t="s">
        <v>3</v>
      </c>
      <c r="G4" s="34" t="s">
        <v>4</v>
      </c>
      <c r="H4" s="34" t="s">
        <v>5</v>
      </c>
      <c r="I4" s="34" t="s">
        <v>69</v>
      </c>
      <c r="J4" s="34" t="s">
        <v>6</v>
      </c>
      <c r="K4" s="34" t="s">
        <v>7</v>
      </c>
      <c r="L4" s="35" t="s">
        <v>56</v>
      </c>
      <c r="M4" s="35" t="s">
        <v>54</v>
      </c>
      <c r="N4" s="35" t="s">
        <v>64</v>
      </c>
      <c r="O4" s="35" t="s">
        <v>55</v>
      </c>
      <c r="P4" s="35" t="s">
        <v>57</v>
      </c>
      <c r="Q4" s="35" t="s">
        <v>58</v>
      </c>
      <c r="R4" s="35" t="s">
        <v>59</v>
      </c>
      <c r="S4" s="35" t="s">
        <v>65</v>
      </c>
      <c r="T4" s="35" t="s">
        <v>60</v>
      </c>
      <c r="U4" s="35" t="s">
        <v>66</v>
      </c>
      <c r="V4" s="35" t="s">
        <v>61</v>
      </c>
      <c r="W4" s="35" t="s">
        <v>62</v>
      </c>
      <c r="X4" s="35" t="s">
        <v>63</v>
      </c>
      <c r="Y4" s="35" t="s">
        <v>67</v>
      </c>
    </row>
    <row r="5" spans="1:25" ht="34.5" customHeight="1" thickBot="1">
      <c r="A5" s="77" t="s">
        <v>155</v>
      </c>
      <c r="B5" s="25" t="s">
        <v>68</v>
      </c>
      <c r="C5" s="26" t="s">
        <v>161</v>
      </c>
      <c r="D5" s="27" t="s">
        <v>145</v>
      </c>
      <c r="E5" s="95">
        <v>3</v>
      </c>
      <c r="F5" s="96"/>
      <c r="G5" s="96"/>
      <c r="H5" s="96"/>
      <c r="I5" s="96"/>
      <c r="J5" s="96"/>
      <c r="K5" s="96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46.5" customHeight="1" thickBot="1">
      <c r="A6" s="77" t="s">
        <v>156</v>
      </c>
      <c r="B6" s="25" t="s">
        <v>51</v>
      </c>
      <c r="C6" s="26" t="s">
        <v>161</v>
      </c>
      <c r="D6" s="27" t="s">
        <v>145</v>
      </c>
      <c r="E6" s="95">
        <v>3</v>
      </c>
      <c r="F6" s="96"/>
      <c r="G6" s="96"/>
      <c r="H6" s="96"/>
      <c r="I6" s="96"/>
      <c r="J6" s="96"/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39" customHeight="1" thickBot="1">
      <c r="A7" s="77" t="s">
        <v>157</v>
      </c>
      <c r="B7" s="25" t="s">
        <v>162</v>
      </c>
      <c r="C7" s="26" t="s">
        <v>9</v>
      </c>
      <c r="D7" s="27" t="s">
        <v>163</v>
      </c>
      <c r="E7" s="95">
        <v>10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50.25" customHeight="1" thickBot="1">
      <c r="A8" s="77" t="s">
        <v>158</v>
      </c>
      <c r="B8" s="25" t="s">
        <v>164</v>
      </c>
      <c r="C8" s="26" t="s">
        <v>165</v>
      </c>
      <c r="D8" s="27" t="s">
        <v>47</v>
      </c>
      <c r="E8" s="95">
        <v>3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54.75" customHeight="1" thickBot="1">
      <c r="A9" s="77" t="s">
        <v>159</v>
      </c>
      <c r="B9" s="25" t="s">
        <v>71</v>
      </c>
      <c r="C9" s="26" t="s">
        <v>165</v>
      </c>
      <c r="D9" s="27" t="s">
        <v>72</v>
      </c>
      <c r="E9" s="95">
        <v>5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53.25" customHeight="1">
      <c r="A10" s="80" t="s">
        <v>160</v>
      </c>
      <c r="B10" s="40" t="s">
        <v>166</v>
      </c>
      <c r="C10" s="29" t="s">
        <v>9</v>
      </c>
      <c r="D10" s="30" t="s">
        <v>215</v>
      </c>
      <c r="E10" s="29">
        <v>10</v>
      </c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>
      <c r="A11" s="129" t="s">
        <v>115</v>
      </c>
      <c r="B11" s="130"/>
      <c r="C11" s="130"/>
      <c r="D11" s="131"/>
      <c r="E11" s="33">
        <v>34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</sheetData>
  <mergeCells count="2">
    <mergeCell ref="A2:O3"/>
    <mergeCell ref="A11:D1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1"/>
  <sheetViews>
    <sheetView topLeftCell="A7" zoomScale="75" zoomScaleNormal="75" workbookViewId="0">
      <selection activeCell="F6" sqref="F6:Y6"/>
    </sheetView>
  </sheetViews>
  <sheetFormatPr defaultRowHeight="12.75"/>
  <cols>
    <col min="2" max="2" width="54.85546875" customWidth="1"/>
    <col min="4" max="4" width="31.42578125" customWidth="1"/>
    <col min="5" max="5" width="10.28515625" customWidth="1"/>
  </cols>
  <sheetData>
    <row r="3" spans="1:25">
      <c r="A3" s="128" t="s">
        <v>216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88" customFormat="1" ht="57">
      <c r="A5" s="86" t="s">
        <v>0</v>
      </c>
      <c r="B5" s="86" t="s">
        <v>1</v>
      </c>
      <c r="C5" s="86" t="s">
        <v>2</v>
      </c>
      <c r="D5" s="86" t="s">
        <v>116</v>
      </c>
      <c r="E5" s="86" t="s">
        <v>117</v>
      </c>
      <c r="F5" s="86" t="s">
        <v>3</v>
      </c>
      <c r="G5" s="86" t="s">
        <v>4</v>
      </c>
      <c r="H5" s="86" t="s">
        <v>5</v>
      </c>
      <c r="I5" s="86" t="s">
        <v>69</v>
      </c>
      <c r="J5" s="86" t="s">
        <v>6</v>
      </c>
      <c r="K5" s="86" t="s">
        <v>7</v>
      </c>
      <c r="L5" s="87" t="s">
        <v>56</v>
      </c>
      <c r="M5" s="87" t="s">
        <v>54</v>
      </c>
      <c r="N5" s="87" t="s">
        <v>64</v>
      </c>
      <c r="O5" s="87" t="s">
        <v>55</v>
      </c>
      <c r="P5" s="87" t="s">
        <v>57</v>
      </c>
      <c r="Q5" s="87" t="s">
        <v>58</v>
      </c>
      <c r="R5" s="87" t="s">
        <v>59</v>
      </c>
      <c r="S5" s="87" t="s">
        <v>65</v>
      </c>
      <c r="T5" s="87" t="s">
        <v>60</v>
      </c>
      <c r="U5" s="87" t="s">
        <v>66</v>
      </c>
      <c r="V5" s="87" t="s">
        <v>61</v>
      </c>
      <c r="W5" s="87" t="s">
        <v>62</v>
      </c>
      <c r="X5" s="87" t="s">
        <v>63</v>
      </c>
      <c r="Y5" s="87" t="s">
        <v>67</v>
      </c>
    </row>
    <row r="6" spans="1:25" ht="69" customHeight="1">
      <c r="A6" s="89" t="s">
        <v>167</v>
      </c>
      <c r="B6" s="31" t="s">
        <v>205</v>
      </c>
      <c r="C6" s="31" t="s">
        <v>165</v>
      </c>
      <c r="D6" s="47" t="s">
        <v>168</v>
      </c>
      <c r="E6" s="31">
        <v>5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63.75" customHeight="1">
      <c r="A7" s="89" t="s">
        <v>173</v>
      </c>
      <c r="B7" s="31" t="s">
        <v>169</v>
      </c>
      <c r="C7" s="31" t="s">
        <v>165</v>
      </c>
      <c r="D7" s="48"/>
      <c r="E7" s="6"/>
      <c r="F7" s="85"/>
      <c r="G7" s="85"/>
      <c r="H7" s="85"/>
      <c r="I7" s="85"/>
      <c r="J7" s="85"/>
      <c r="K7" s="85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68.25" customHeight="1">
      <c r="A8" s="89" t="s">
        <v>174</v>
      </c>
      <c r="B8" s="31" t="s">
        <v>171</v>
      </c>
      <c r="C8" s="31" t="s">
        <v>165</v>
      </c>
      <c r="D8" s="48"/>
      <c r="E8" s="31"/>
      <c r="F8" s="85"/>
      <c r="G8" s="85"/>
      <c r="H8" s="85"/>
      <c r="I8" s="85"/>
      <c r="J8" s="85"/>
      <c r="K8" s="85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89" customHeight="1">
      <c r="A9" s="89" t="s">
        <v>175</v>
      </c>
      <c r="B9" s="31" t="s">
        <v>172</v>
      </c>
      <c r="C9" s="31" t="s">
        <v>165</v>
      </c>
      <c r="D9" s="47" t="s">
        <v>170</v>
      </c>
      <c r="E9" s="31"/>
      <c r="F9" s="116"/>
      <c r="G9" s="85"/>
      <c r="H9" s="85"/>
      <c r="I9" s="85"/>
      <c r="J9" s="85"/>
      <c r="K9" s="85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>
      <c r="A10" s="132" t="s">
        <v>70</v>
      </c>
      <c r="B10" s="132"/>
      <c r="C10" s="132"/>
      <c r="D10" s="39"/>
      <c r="E10" s="39">
        <v>420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4" spans="1:25" ht="15.75">
      <c r="B14" s="43"/>
    </row>
    <row r="15" spans="1:25" ht="15.75">
      <c r="B15" s="44"/>
      <c r="C15" s="44"/>
    </row>
    <row r="16" spans="1:25" ht="15.75">
      <c r="B16" s="44"/>
      <c r="C16" s="44"/>
    </row>
    <row r="17" spans="2:3" ht="15.75">
      <c r="B17" s="44"/>
      <c r="C17" s="44"/>
    </row>
    <row r="18" spans="2:3" ht="15.75">
      <c r="B18" s="44"/>
      <c r="C18" s="44"/>
    </row>
    <row r="19" spans="2:3" ht="15.75">
      <c r="B19" s="44"/>
      <c r="C19" s="44"/>
    </row>
    <row r="20" spans="2:3" ht="15.75">
      <c r="B20" s="44"/>
      <c r="C20" s="44"/>
    </row>
    <row r="21" spans="2:3" ht="15.75">
      <c r="B21" s="44"/>
      <c r="C21" s="44"/>
    </row>
  </sheetData>
  <mergeCells count="2">
    <mergeCell ref="A3:O4"/>
    <mergeCell ref="A10:C10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9"/>
  <sheetViews>
    <sheetView topLeftCell="G1" zoomScale="75" zoomScaleNormal="75" workbookViewId="0">
      <pane ySplit="3" topLeftCell="A4" activePane="bottomLeft" state="frozen"/>
      <selection pane="bottomLeft" activeCell="Q10" sqref="Q10"/>
    </sheetView>
  </sheetViews>
  <sheetFormatPr defaultRowHeight="15" customHeight="1"/>
  <cols>
    <col min="1" max="1" width="7.28515625" style="5" customWidth="1"/>
    <col min="2" max="2" width="43.85546875" style="5" customWidth="1"/>
    <col min="3" max="3" width="13" style="5" customWidth="1"/>
    <col min="4" max="4" width="9.5703125" style="5" customWidth="1"/>
    <col min="5" max="5" width="8.7109375" style="5" customWidth="1"/>
    <col min="6" max="7" width="6.85546875" style="5" customWidth="1"/>
    <col min="8" max="9" width="6.140625" style="5" customWidth="1"/>
    <col min="10" max="23" width="15.42578125" style="5" bestFit="1" customWidth="1"/>
    <col min="24" max="16384" width="9.140625" style="5"/>
  </cols>
  <sheetData>
    <row r="1" spans="1:23" ht="31.5" customHeight="1">
      <c r="A1" s="123" t="s">
        <v>226</v>
      </c>
      <c r="B1" s="138"/>
      <c r="C1" s="138"/>
      <c r="D1" s="138"/>
      <c r="E1" s="138"/>
      <c r="F1" s="138"/>
      <c r="G1" s="138"/>
      <c r="H1" s="138"/>
      <c r="I1" s="138"/>
    </row>
    <row r="2" spans="1:23" s="70" customFormat="1" ht="25.5" customHeight="1">
      <c r="A2" s="50" t="s">
        <v>0</v>
      </c>
      <c r="B2" s="148" t="s">
        <v>1</v>
      </c>
      <c r="C2" s="148" t="s">
        <v>37</v>
      </c>
      <c r="D2" s="145" t="s">
        <v>38</v>
      </c>
      <c r="E2" s="146"/>
      <c r="F2" s="146"/>
      <c r="G2" s="146"/>
      <c r="H2" s="146"/>
      <c r="I2" s="146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70" customFormat="1" ht="75" customHeight="1">
      <c r="A3" s="71"/>
      <c r="B3" s="149"/>
      <c r="C3" s="149"/>
      <c r="D3" s="50" t="s">
        <v>3</v>
      </c>
      <c r="E3" s="50" t="s">
        <v>4</v>
      </c>
      <c r="F3" s="50" t="s">
        <v>5</v>
      </c>
      <c r="G3" s="50" t="s">
        <v>69</v>
      </c>
      <c r="H3" s="50" t="s">
        <v>6</v>
      </c>
      <c r="I3" s="50" t="s">
        <v>7</v>
      </c>
      <c r="J3" s="52" t="s">
        <v>56</v>
      </c>
      <c r="K3" s="52" t="s">
        <v>54</v>
      </c>
      <c r="L3" s="52" t="s">
        <v>64</v>
      </c>
      <c r="M3" s="52" t="s">
        <v>55</v>
      </c>
      <c r="N3" s="52" t="s">
        <v>57</v>
      </c>
      <c r="O3" s="52" t="s">
        <v>58</v>
      </c>
      <c r="P3" s="52" t="s">
        <v>59</v>
      </c>
      <c r="Q3" s="52" t="s">
        <v>65</v>
      </c>
      <c r="R3" s="52" t="s">
        <v>60</v>
      </c>
      <c r="S3" s="52" t="s">
        <v>66</v>
      </c>
      <c r="T3" s="52" t="s">
        <v>61</v>
      </c>
      <c r="U3" s="52" t="s">
        <v>62</v>
      </c>
      <c r="V3" s="52" t="s">
        <v>63</v>
      </c>
      <c r="W3" s="52" t="s">
        <v>67</v>
      </c>
    </row>
    <row r="4" spans="1:23" ht="18" customHeight="1">
      <c r="A4" s="142" t="s">
        <v>194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4"/>
    </row>
    <row r="5" spans="1:23" ht="30" customHeight="1">
      <c r="A5" s="58" t="s">
        <v>176</v>
      </c>
      <c r="B5" s="8" t="s">
        <v>76</v>
      </c>
      <c r="C5" s="14">
        <v>10</v>
      </c>
      <c r="D5" s="60">
        <f>IF(AND(СлепецУрюпина!F6&lt;=5,СлепецУрюпина!F6&gt;0),10,IF(AND(СлепецУрюпина!F6&gt;=6,СлепецУрюпина!F6&lt;=10),5,0))</f>
        <v>0</v>
      </c>
      <c r="E5" s="60">
        <f>IF(AND(СлепецУрюпина!G6&lt;=5,СлепецУрюпина!G6&gt;0),10,IF(AND(СлепецУрюпина!G6&gt;=6,СлепецУрюпина!G6&lt;=10),5,0))</f>
        <v>10</v>
      </c>
      <c r="F5" s="60">
        <f>IF(AND(СлепецУрюпина!H6&lt;=5,СлепецУрюпина!H6&gt;0),10,IF(AND(СлепецУрюпина!H6&gt;=6,СлепецУрюпина!H6&lt;=10),5,0))</f>
        <v>10</v>
      </c>
      <c r="G5" s="60">
        <f>IF(AND(СлепецУрюпина!I6&lt;=5,СлепецУрюпина!I6&gt;0),10,IF(AND(СлепецУрюпина!I6&gt;=6,СлепецУрюпина!I6&lt;=10),5,0))</f>
        <v>5</v>
      </c>
      <c r="H5" s="60">
        <f>IF(AND(СлепецУрюпина!J6&lt;=5,СлепецУрюпина!J6&gt;0),10,IF(AND(СлепецУрюпина!J6&gt;=6,СлепецУрюпина!J6&lt;=10),5,0))</f>
        <v>5</v>
      </c>
      <c r="I5" s="60">
        <f>IF(AND(СлепецУрюпина!K6&lt;=5,СлепецУрюпина!K6&gt;0),10,IF(AND(СлепецУрюпина!K6&gt;=6,СлепецУрюпина!K6&lt;=10),5,0))</f>
        <v>5</v>
      </c>
      <c r="J5" s="60">
        <f>IF(AND(СлепецУрюпина!L6&lt;=5,СлепецУрюпина!L6&gt;0),10,IF(AND(СлепецУрюпина!L6&gt;=6,СлепецУрюпина!L6&lt;=10),5,0))</f>
        <v>0</v>
      </c>
      <c r="K5" s="60">
        <f>IF(AND(СлепецУрюпина!M6&lt;=5,СлепецУрюпина!M6&gt;0),10,IF(AND(СлепецУрюпина!M6&gt;=6,СлепецУрюпина!M6&lt;=10),5,0))</f>
        <v>0</v>
      </c>
      <c r="L5" s="60">
        <f>IF(AND(СлепецУрюпина!N6&lt;=5,СлепецУрюпина!N6&gt;0),10,IF(AND(СлепецУрюпина!N6&gt;=6,СлепецУрюпина!N6&lt;=10),5,0))</f>
        <v>5</v>
      </c>
      <c r="M5" s="60">
        <f>IF(AND(СлепецУрюпина!O6&lt;=5,СлепецУрюпина!O6&gt;0),10,IF(AND(СлепецУрюпина!O6&gt;=6,СлепецУрюпина!O6&lt;=10),5,0))</f>
        <v>5</v>
      </c>
      <c r="N5" s="60">
        <f>IF(AND(СлепецУрюпина!P6&lt;=5,СлепецУрюпина!P6&gt;0),10,IF(AND(СлепецУрюпина!P6&gt;=6,СлепецУрюпина!P6&lt;=10),5,0))</f>
        <v>0</v>
      </c>
      <c r="O5" s="60">
        <f>IF(AND(СлепецУрюпина!Q6&lt;=5,СлепецУрюпина!Q6&gt;0),10,IF(AND(СлепецУрюпина!Q6&gt;=6,СлепецУрюпина!Q6&lt;=10),5,0))</f>
        <v>0</v>
      </c>
      <c r="P5" s="60">
        <f>IF(AND(СлепецУрюпина!R6&lt;=5,СлепецУрюпина!R6&gt;0),10,IF(AND(СлепецУрюпина!R6&gt;=6,СлепецУрюпина!R6&lt;=10),5,0))</f>
        <v>10</v>
      </c>
      <c r="Q5" s="60">
        <f>IF(AND(СлепецУрюпина!S6&lt;=5,СлепецУрюпина!S6&gt;0),10,IF(AND(СлепецУрюпина!S6&gt;=6,СлепецУрюпина!S6&lt;=10),5,0))</f>
        <v>0</v>
      </c>
      <c r="R5" s="60">
        <f>IF(AND(СлепецУрюпина!T6&lt;=5,СлепецУрюпина!T6&gt;0),10,IF(AND(СлепецУрюпина!T6&gt;=6,СлепецУрюпина!T6&lt;=10),5,0))</f>
        <v>10</v>
      </c>
      <c r="S5" s="60">
        <f>IF(AND(СлепецУрюпина!U6&lt;=5,СлепецУрюпина!U6&gt;0),10,IF(AND(СлепецУрюпина!U6&gt;=6,СлепецУрюпина!U6&lt;=10),5,0))</f>
        <v>0</v>
      </c>
      <c r="T5" s="60">
        <f>IF(AND(СлепецУрюпина!V6&lt;=5,СлепецУрюпина!V6&gt;0),10,IF(AND(СлепецУрюпина!V6&gt;=6,СлепецУрюпина!V6&lt;=10),5,0))</f>
        <v>10</v>
      </c>
      <c r="U5" s="60">
        <f>IF(AND(СлепецУрюпина!W6&lt;=5,СлепецУрюпина!W6&gt;0),10,IF(AND(СлепецУрюпина!W6&gt;=6,СлепецУрюпина!W6&lt;=10),5,0))</f>
        <v>0</v>
      </c>
      <c r="V5" s="60">
        <f>IF(AND(СлепецУрюпина!X6&lt;=5,СлепецУрюпина!X6&gt;0),10,IF(AND(СлепецУрюпина!X6&gt;=6,СлепецУрюпина!X6&lt;=10),5,0))</f>
        <v>0</v>
      </c>
      <c r="W5" s="60">
        <f>IF(AND(СлепецУрюпина!Y6&lt;=5,СлепецУрюпина!Y6&gt;0),10,IF(AND(СлепецУрюпина!Y6&gt;=6,СлепецУрюпина!Y6&lt;=10),5,0))</f>
        <v>0</v>
      </c>
    </row>
    <row r="6" spans="1:23" ht="31.5">
      <c r="A6" s="58" t="s">
        <v>177</v>
      </c>
      <c r="B6" s="8" t="s">
        <v>81</v>
      </c>
      <c r="C6" s="14">
        <v>20</v>
      </c>
      <c r="D6" s="60">
        <f>IF(AND(СлепецУрюпина!F7&lt;=5,СлепецУрюпина!F7&gt;0),20,IF(AND(СлепецУрюпина!F7&gt;=6,СлепецУрюпина!F7&lt;=10),10,0))</f>
        <v>0</v>
      </c>
      <c r="E6" s="60">
        <f>IF(AND(СлепецУрюпина!G7&lt;=5,СлепецУрюпина!G7&gt;0),20,IF(AND(СлепецУрюпина!G7&gt;=6,СлепецУрюпина!G7&lt;=10),10,0))</f>
        <v>20</v>
      </c>
      <c r="F6" s="60">
        <f>IF(AND(СлепецУрюпина!H7&lt;=5,СлепецУрюпина!H7&gt;0),20,IF(AND(СлепецУрюпина!H7&gt;=6,СлепецУрюпина!H7&lt;=10),10,0))</f>
        <v>10</v>
      </c>
      <c r="G6" s="60">
        <f>IF(AND(СлепецУрюпина!I7&lt;=5,СлепецУрюпина!I7&gt;0),20,IF(AND(СлепецУрюпина!I7&gt;=6,СлепецУрюпина!I7&lt;=10),10,0))</f>
        <v>10</v>
      </c>
      <c r="H6" s="60">
        <f>IF(AND(СлепецУрюпина!J7&lt;=5,СлепецУрюпина!J7&gt;0),20,IF(AND(СлепецУрюпина!J7&gt;=6,СлепецУрюпина!J7&lt;=10),10,0))</f>
        <v>20</v>
      </c>
      <c r="I6" s="60">
        <f>IF(AND(СлепецУрюпина!K7&lt;=5,СлепецУрюпина!K7&gt;0),20,IF(AND(СлепецУрюпина!K7&gt;=6,СлепецУрюпина!K7&lt;=10),10,0))</f>
        <v>0</v>
      </c>
      <c r="J6" s="60">
        <f>IF(AND(СлепецУрюпина!L7&lt;=5,СлепецУрюпина!L7&gt;0),20,IF(AND(СлепецУрюпина!L7&gt;=6,СлепецУрюпина!L7&lt;=10),10,0))</f>
        <v>10</v>
      </c>
      <c r="K6" s="60">
        <f>IF(AND(СлепецУрюпина!M7&lt;=5,СлепецУрюпина!M7&gt;0),20,IF(AND(СлепецУрюпина!M7&gt;=6,СлепецУрюпина!M7&lt;=10),10,0))</f>
        <v>0</v>
      </c>
      <c r="L6" s="60">
        <f>IF(AND(СлепецУрюпина!N7&lt;=5,СлепецУрюпина!N7&gt;0),20,IF(AND(СлепецУрюпина!N7&gt;=6,СлепецУрюпина!N7&lt;=10),10,0))</f>
        <v>20</v>
      </c>
      <c r="M6" s="60">
        <f>IF(AND(СлепецУрюпина!O7&lt;=5,СлепецУрюпина!O7&gt;0),20,IF(AND(СлепецУрюпина!O7&gt;=6,СлепецУрюпина!O7&lt;=10),10,0))</f>
        <v>20</v>
      </c>
      <c r="N6" s="60">
        <f>IF(AND(СлепецУрюпина!P7&lt;=5,СлепецУрюпина!P7&gt;0),20,IF(AND(СлепецУрюпина!P7&gt;=6,СлепецУрюпина!P7&lt;=10),10,0))</f>
        <v>0</v>
      </c>
      <c r="O6" s="60">
        <f>IF(AND(СлепецУрюпина!Q7&lt;=5,СлепецУрюпина!Q7&gt;0),20,IF(AND(СлепецУрюпина!Q7&gt;=6,СлепецУрюпина!Q7&lt;=10),10,0))</f>
        <v>0</v>
      </c>
      <c r="P6" s="60">
        <f>IF(AND(СлепецУрюпина!R7&lt;=5,СлепецУрюпина!R7&gt;0),20,IF(AND(СлепецУрюпина!R7&gt;=6,СлепецУрюпина!R7&lt;=10),10,0))</f>
        <v>0</v>
      </c>
      <c r="Q6" s="60">
        <f>IF(AND(СлепецУрюпина!S7&lt;=5,СлепецУрюпина!S7&gt;0),20,IF(AND(СлепецУрюпина!S7&gt;=6,СлепецУрюпина!S7&lt;=10),10,0))</f>
        <v>0</v>
      </c>
      <c r="R6" s="60">
        <f>IF(AND(СлепецУрюпина!T7&lt;=5,СлепецУрюпина!T7&gt;0),20,IF(AND(СлепецУрюпина!T7&gt;=6,СлепецУрюпина!T7&lt;=10),10,0))</f>
        <v>10</v>
      </c>
      <c r="S6" s="60">
        <f>IF(AND(СлепецУрюпина!U7&lt;=5,СлепецУрюпина!U7&gt;0),20,IF(AND(СлепецУрюпина!U7&gt;=6,СлепецУрюпина!U7&lt;=10),10,0))</f>
        <v>0</v>
      </c>
      <c r="T6" s="60">
        <f>IF(AND(СлепецУрюпина!V7&lt;=5,СлепецУрюпина!V7&gt;0),20,IF(AND(СлепецУрюпина!V7&gt;=6,СлепецУрюпина!V7&lt;=10),10,0))</f>
        <v>10</v>
      </c>
      <c r="U6" s="60">
        <f>IF(AND(СлепецУрюпина!W7&lt;=5,СлепецУрюпина!W7&gt;0),20,IF(AND(СлепецУрюпина!W7&gt;=6,СлепецУрюпина!W7&lt;=10),10,0))</f>
        <v>0</v>
      </c>
      <c r="V6" s="60">
        <f>IF(AND(СлепецУрюпина!X7&lt;=5,СлепецУрюпина!X7&gt;0),20,IF(AND(СлепецУрюпина!X7&gt;=6,СлепецУрюпина!X7&lt;=10),10,0))</f>
        <v>0</v>
      </c>
      <c r="W6" s="60">
        <f>IF(AND(СлепецУрюпина!Y7&lt;=5,СлепецУрюпина!Y7&gt;0),20,IF(AND(СлепецУрюпина!Y7&gt;=6,СлепецУрюпина!Y7&lt;=10),10,0))</f>
        <v>20</v>
      </c>
    </row>
    <row r="7" spans="1:23" ht="31.5">
      <c r="A7" s="58" t="s">
        <v>178</v>
      </c>
      <c r="B7" s="8" t="s">
        <v>83</v>
      </c>
      <c r="C7" s="14">
        <v>30</v>
      </c>
      <c r="D7" s="60">
        <f>IF(AND(СлепецУрюпина!F8&lt;=5,СлепецУрюпина!F8&gt;0),30,IF(AND(СлепецУрюпина!F8&gt;=6,СлепецУрюпина!F8&lt;=10),15,0))</f>
        <v>0</v>
      </c>
      <c r="E7" s="60">
        <f>IF(AND(СлепецУрюпина!G8&lt;=5,СлепецУрюпина!G8&gt;0),30,IF(AND(СлепецУрюпина!G8&gt;=6,СлепецУрюпина!G8&lt;=10),15,0))</f>
        <v>30</v>
      </c>
      <c r="F7" s="60">
        <f>IF(AND(СлепецУрюпина!H8&lt;=5,СлепецУрюпина!H8&gt;0),30,IF(AND(СлепецУрюпина!H8&gt;=6,СлепецУрюпина!H8&lt;=10),15,0))</f>
        <v>15</v>
      </c>
      <c r="G7" s="60">
        <f>IF(AND(СлепецУрюпина!I8&lt;=5,СлепецУрюпина!I8&gt;0),30,IF(AND(СлепецУрюпина!I8&gt;=6,СлепецУрюпина!I8&lt;10),15,0))</f>
        <v>0</v>
      </c>
      <c r="H7" s="60">
        <f>IF(AND(СлепецУрюпина!J8&lt;=5,СлепецУрюпина!J8&gt;0),30,IF(AND(СлепецУрюпина!J8&gt;=6,СлепецУрюпина!J8&lt;10),15,0))</f>
        <v>15</v>
      </c>
      <c r="I7" s="60">
        <f>IF(AND(СлепецУрюпина!K8&lt;=5,СлепецУрюпина!K8&gt;0),30,IF(AND(СлепецУрюпина!K8&gt;=6,СлепецУрюпина!K8&lt;10),15,0))</f>
        <v>30</v>
      </c>
      <c r="J7" s="60">
        <f>IF(AND(СлепецУрюпина!L8&lt;=5,СлепецУрюпина!L8&gt;0),30,IF(AND(СлепецУрюпина!L8&gt;=6,СлепецУрюпина!L8&lt;10),15,0))</f>
        <v>30</v>
      </c>
      <c r="K7" s="60">
        <f>IF(AND(СлепецУрюпина!M8&lt;=5,СлепецУрюпина!M8&gt;0),30,IF(AND(СлепецУрюпина!M8&gt;=6,СлепецУрюпина!M8&lt;10),15,0))</f>
        <v>0</v>
      </c>
      <c r="L7" s="60">
        <f>IF(AND(СлепецУрюпина!N8&lt;=5,СлепецУрюпина!N8&gt;0),30,IF(AND(СлепецУрюпина!N8&gt;=6,СлепецУрюпина!N8&lt;10),15,0))</f>
        <v>0</v>
      </c>
      <c r="M7" s="60">
        <f>IF(AND(СлепецУрюпина!O8&lt;=5,СлепецУрюпина!O8&gt;0),30,IF(AND(СлепецУрюпина!O8&gt;=6,СлепецУрюпина!O8&lt;10),15,0))</f>
        <v>0</v>
      </c>
      <c r="N7" s="60">
        <f>IF(AND(СлепецУрюпина!P8&lt;=5,СлепецУрюпина!P8&gt;0),30,IF(AND(СлепецУрюпина!P8&gt;=6,СлепецУрюпина!P8&lt;10),15,0))</f>
        <v>30</v>
      </c>
      <c r="O7" s="60">
        <f>IF(AND(СлепецУрюпина!Q8&lt;=5,СлепецУрюпина!Q8&gt;0),30,IF(AND(СлепецУрюпина!Q8&gt;=6,СлепецУрюпина!Q8&lt;10),15,0))</f>
        <v>30</v>
      </c>
      <c r="P7" s="60">
        <f>IF(AND(СлепецУрюпина!R8&lt;=5,СлепецУрюпина!R8&gt;0),30,IF(AND(СлепецУрюпина!R8&gt;=6,СлепецУрюпина!R8&lt;10),15,0))</f>
        <v>15</v>
      </c>
      <c r="Q7" s="60">
        <f>IF(AND(СлепецУрюпина!S8&lt;=5,СлепецУрюпина!S8&gt;0),30,IF(AND(СлепецУрюпина!S8&gt;=6,СлепецУрюпина!S8&lt;10),15,0))</f>
        <v>0</v>
      </c>
      <c r="R7" s="60">
        <f>IF(AND(СлепецУрюпина!T8&lt;=5,СлепецУрюпина!T8&gt;0),30,IF(AND(СлепецУрюпина!T8&gt;=6,СлепецУрюпина!T8&lt;10),15,0))</f>
        <v>15</v>
      </c>
      <c r="S7" s="60">
        <f>IF(AND(СлепецУрюпина!U8&lt;=5,СлепецУрюпина!U8&gt;0),30,IF(AND(СлепецУрюпина!U8&gt;=6,СлепецУрюпина!U8&lt;10),15,0))</f>
        <v>0</v>
      </c>
      <c r="T7" s="60">
        <f>IF(AND(СлепецУрюпина!V8&lt;=5,СлепецУрюпина!V8&gt;0),30,IF(AND(СлепецУрюпина!V8&gt;=6,СлепецУрюпина!V8&lt;10),15,0))</f>
        <v>0</v>
      </c>
      <c r="U7" s="60">
        <f>IF(AND(СлепецУрюпина!W8&lt;=5,СлепецУрюпина!W8&gt;0),30,IF(AND(СлепецУрюпина!W8&gt;=6,СлепецУрюпина!W8&lt;10),15,0))</f>
        <v>0</v>
      </c>
      <c r="V7" s="60">
        <f>IF(AND(СлепецУрюпина!X8&lt;=5,СлепецУрюпина!X8&gt;0),30,IF(AND(СлепецУрюпина!X8&gt;=6,СлепецУрюпина!X8&lt;10),15,0))</f>
        <v>0</v>
      </c>
      <c r="W7" s="60">
        <f>IF(AND(СлепецУрюпина!Y8&lt;=5,СлепецУрюпина!Y8&gt;0),30,IF(AND(СлепецУрюпина!Y8&gt;=6,СлепецУрюпина!Y8&lt;10),15,0))</f>
        <v>0</v>
      </c>
    </row>
    <row r="8" spans="1:23" ht="51" customHeight="1">
      <c r="A8" s="58" t="s">
        <v>179</v>
      </c>
      <c r="B8" s="8" t="s">
        <v>85</v>
      </c>
      <c r="C8" s="14">
        <v>30</v>
      </c>
      <c r="D8" s="60">
        <f>IF(СлепецУрюпина!F9=100,30,0)</f>
        <v>30</v>
      </c>
      <c r="E8" s="60">
        <f>IF(СлепецУрюпина!G9=100,30,0)</f>
        <v>30</v>
      </c>
      <c r="F8" s="60">
        <f>IF(СлепецУрюпина!H9=100,30,0)</f>
        <v>30</v>
      </c>
      <c r="G8" s="60">
        <f>IF(СлепецУрюпина!I9=100,30,0)</f>
        <v>30</v>
      </c>
      <c r="H8" s="60">
        <f>IF(СлепецУрюпина!J9=100,30,0)</f>
        <v>0</v>
      </c>
      <c r="I8" s="60">
        <f>IF(СлепецУрюпина!K9=100,30,0)</f>
        <v>0</v>
      </c>
      <c r="J8" s="60">
        <f>IF(СлепецУрюпина!L9=100,30,0)</f>
        <v>30</v>
      </c>
      <c r="K8" s="60">
        <f>IF(СлепецУрюпина!M9=100,30,0)</f>
        <v>0</v>
      </c>
      <c r="L8" s="60">
        <f>IF(СлепецУрюпина!N9=100,30,0)</f>
        <v>30</v>
      </c>
      <c r="M8" s="60">
        <f>IF(СлепецУрюпина!O9=100,30,0)</f>
        <v>0</v>
      </c>
      <c r="N8" s="60">
        <f>IF(СлепецУрюпина!P9=100,30,0)</f>
        <v>30</v>
      </c>
      <c r="O8" s="60">
        <f>IF(СлепецУрюпина!Q9=100,30,0)</f>
        <v>30</v>
      </c>
      <c r="P8" s="60">
        <f>IF(СлепецУрюпина!R9=100,30,0)</f>
        <v>0</v>
      </c>
      <c r="Q8" s="60">
        <f>IF(СлепецУрюпина!S9=100,30,0)</f>
        <v>0</v>
      </c>
      <c r="R8" s="60">
        <f>IF(СлепецУрюпина!T9=100,30,0)</f>
        <v>30</v>
      </c>
      <c r="S8" s="60">
        <f>IF(СлепецУрюпина!U9=100,30,0)</f>
        <v>0</v>
      </c>
      <c r="T8" s="60">
        <f>IF(СлепецУрюпина!V9=100,30,0)</f>
        <v>30</v>
      </c>
      <c r="U8" s="60">
        <f>IF(СлепецУрюпина!W9=100,30,0)</f>
        <v>0</v>
      </c>
      <c r="V8" s="60">
        <f>IF(СлепецУрюпина!X9=100,30,0)</f>
        <v>0</v>
      </c>
      <c r="W8" s="60">
        <f>IF(СлепецУрюпина!Y9=100,30,0)</f>
        <v>30</v>
      </c>
    </row>
    <row r="9" spans="1:23" ht="31.5">
      <c r="A9" s="58" t="s">
        <v>180</v>
      </c>
      <c r="B9" s="8" t="s">
        <v>87</v>
      </c>
      <c r="C9" s="14">
        <v>5</v>
      </c>
      <c r="D9" s="60">
        <f>IF(СлепецУрюпина!E10=100,5,0)</f>
        <v>0</v>
      </c>
      <c r="E9" s="60">
        <f>IF(СлепецУрюпина!F10=100,5,0)</f>
        <v>5</v>
      </c>
      <c r="F9" s="60">
        <f>IF(СлепецУрюпина!G10=100,5,0)</f>
        <v>5</v>
      </c>
      <c r="G9" s="60">
        <f>IF(СлепецУрюпина!H10=100,5,0)</f>
        <v>5</v>
      </c>
      <c r="H9" s="60">
        <f>IF(СлепецУрюпина!I10=100,5,0)</f>
        <v>5</v>
      </c>
      <c r="I9" s="60">
        <f>IF(СлепецУрюпина!J10=100,5,0)</f>
        <v>5</v>
      </c>
      <c r="J9" s="60">
        <f>IF(СлепецУрюпина!K10=100,5,0)</f>
        <v>5</v>
      </c>
      <c r="K9" s="60">
        <f>IF(СлепецУрюпина!L10=100,5,0)</f>
        <v>5</v>
      </c>
      <c r="L9" s="60">
        <f>IF(СлепецУрюпина!M10=100,5,0)</f>
        <v>5</v>
      </c>
      <c r="M9" s="60">
        <f>IF(СлепецУрюпина!N10=100,5,0)</f>
        <v>5</v>
      </c>
      <c r="N9" s="60">
        <f>IF(СлепецУрюпина!O10=100,5,0)</f>
        <v>5</v>
      </c>
      <c r="O9" s="60">
        <f>IF(СлепецУрюпина!P10=100,5,0)</f>
        <v>5</v>
      </c>
      <c r="P9" s="60">
        <f>IF(СлепецУрюпина!Q10=100,5,0)</f>
        <v>5</v>
      </c>
      <c r="Q9" s="60">
        <f>IF(СлепецУрюпина!R10=100,5,0)</f>
        <v>5</v>
      </c>
      <c r="R9" s="60">
        <f>IF(СлепецУрюпина!S10=100,5,0)</f>
        <v>5</v>
      </c>
      <c r="S9" s="60">
        <f>IF(СлепецУрюпина!T10=100,5,0)</f>
        <v>5</v>
      </c>
      <c r="T9" s="60">
        <f>IF(СлепецУрюпина!U10=100,5,0)</f>
        <v>5</v>
      </c>
      <c r="U9" s="60">
        <f>IF(СлепецУрюпина!V10=100,5,0)</f>
        <v>5</v>
      </c>
      <c r="V9" s="60">
        <f>IF(СлепецУрюпина!W10=100,5,0)</f>
        <v>5</v>
      </c>
      <c r="W9" s="60">
        <f>IF(СлепецУрюпина!X10=100,5,0)</f>
        <v>5</v>
      </c>
    </row>
    <row r="10" spans="1:23" ht="31.5">
      <c r="A10" s="58" t="s">
        <v>181</v>
      </c>
      <c r="B10" s="8" t="s">
        <v>90</v>
      </c>
      <c r="C10" s="14">
        <v>5</v>
      </c>
      <c r="D10" s="60">
        <v>5</v>
      </c>
      <c r="E10" s="60">
        <v>5</v>
      </c>
      <c r="F10" s="60">
        <f>IF(СлепецУрюпина!G11=100,5,0)</f>
        <v>5</v>
      </c>
      <c r="G10" s="60">
        <f>IF(СлепецУрюпина!H11=100,5,0)</f>
        <v>5</v>
      </c>
      <c r="H10" s="60">
        <v>5</v>
      </c>
      <c r="I10" s="60">
        <f>IF(СлепецУрюпина!J11=100,5,0)</f>
        <v>5</v>
      </c>
      <c r="J10" s="60">
        <f>IF(СлепецУрюпина!K11=100,5,0)</f>
        <v>5</v>
      </c>
      <c r="K10" s="60">
        <v>0</v>
      </c>
      <c r="L10" s="60">
        <v>5</v>
      </c>
      <c r="M10" s="60">
        <f>IF(СлепецУрюпина!N11=100,5,0)</f>
        <v>5</v>
      </c>
      <c r="N10" s="60">
        <f>IF(СлепецУрюпина!O11=100,5,0)</f>
        <v>5</v>
      </c>
      <c r="O10" s="60">
        <f>IF(СлепецУрюпина!P11=100,5,0)</f>
        <v>5</v>
      </c>
      <c r="P10" s="60">
        <f>IF(СлепецУрюпина!Q11=100,5,0)</f>
        <v>5</v>
      </c>
      <c r="Q10" s="60">
        <v>0</v>
      </c>
      <c r="R10" s="60">
        <v>5</v>
      </c>
      <c r="S10" s="60">
        <v>0</v>
      </c>
      <c r="T10" s="60">
        <f>IF(СлепецУрюпина!U11=100,5,0)</f>
        <v>0</v>
      </c>
      <c r="U10" s="60">
        <v>5</v>
      </c>
      <c r="V10" s="60">
        <v>0</v>
      </c>
      <c r="W10" s="60">
        <f>IF(СлепецУрюпина!X11=100,5,0)</f>
        <v>0</v>
      </c>
    </row>
    <row r="11" spans="1:23" ht="78.75">
      <c r="A11" s="58" t="s">
        <v>182</v>
      </c>
      <c r="B11" s="15" t="s">
        <v>92</v>
      </c>
      <c r="C11" s="14">
        <v>10</v>
      </c>
      <c r="D11" s="60">
        <f>IF(AND(СлепецУрюпина!F12&lt;=100,СлепецУрюпина!F12&gt;=95),10,IF(AND(СлепецУрюпина!F12&gt;=80,СлепецУрюпина!F12&lt;=94),5,IF(AND(СлепецУрюпина!F12&lt;=79,СлепецУрюпина!F12&gt;=70),2,0)))</f>
        <v>5</v>
      </c>
      <c r="E11" s="60">
        <f>IF(AND(СлепецУрюпина!G12&lt;=100,СлепецУрюпина!G12&gt;=95),10,IF(AND(СлепецУрюпина!G12&gt;=80,СлепецУрюпина!G12&lt;=94),5,IF(AND(СлепецУрюпина!G12&lt;=79,СлепецУрюпина!G12&gt;=70),2,0)))</f>
        <v>5</v>
      </c>
      <c r="F11" s="60">
        <f>IF(AND(СлепецУрюпина!H12&lt;=100,СлепецУрюпина!H12&gt;=95),10,IF(AND(СлепецУрюпина!H12&gt;=80,СлепецУрюпина!H12&lt;=94),5,IF(AND(СлепецУрюпина!H12&lt;=79,СлепецУрюпина!H12&gt;=70),2,0)))</f>
        <v>10</v>
      </c>
      <c r="G11" s="60">
        <f>IF(AND(СлепецУрюпина!I12&lt;=100,СлепецУрюпина!I12&gt;=95),10,IF(AND(СлепецУрюпина!I12&gt;=80,СлепецУрюпина!I12&lt;=94),5,IF(AND(СлепецУрюпина!I12&lt;=79,СлепецУрюпина!I12&gt;=70),2,0)))</f>
        <v>0</v>
      </c>
      <c r="H11" s="60">
        <f>IF(AND(СлепецУрюпина!J12&lt;=100,СлепецУрюпина!J12&gt;=95),10,IF(AND(СлепецУрюпина!J12&gt;=80,СлепецУрюпина!J12&lt;=94),5,IF(AND(СлепецУрюпина!J12&lt;=79,СлепецУрюпина!J12&gt;=70),2,0)))</f>
        <v>5</v>
      </c>
      <c r="I11" s="60">
        <f>IF(AND(СлепецУрюпина!K12&lt;=100,СлепецУрюпина!K12&gt;=95),10,IF(AND(СлепецУрюпина!K12&gt;=80,СлепецУрюпина!K12&lt;=94),5,IF(AND(СлепецУрюпина!K12&lt;=79,СлепецУрюпина!K12&gt;=70),2,0)))</f>
        <v>5</v>
      </c>
      <c r="J11" s="60">
        <f>IF(AND(СлепецУрюпина!L12&lt;=100,СлепецУрюпина!L12&gt;=95),10,IF(AND(СлепецУрюпина!L12&gt;=80,СлепецУрюпина!L12&lt;=94),5,IF(AND(СлепецУрюпина!L12&lt;=79,СлепецУрюпина!L12&gt;=70),2,0)))</f>
        <v>10</v>
      </c>
      <c r="K11" s="60">
        <f>IF(AND(СлепецУрюпина!M12&lt;=100,СлепецУрюпина!M12&gt;=95),10,IF(AND(СлепецУрюпина!M12&gt;=80,СлепецУрюпина!M12&lt;=94),5,IF(AND(СлепецУрюпина!M12&lt;=79,СлепецУрюпина!M12&gt;=70),2,0)))</f>
        <v>10</v>
      </c>
      <c r="L11" s="60">
        <f>IF(AND(СлепецУрюпина!N12&lt;=100,СлепецУрюпина!N12&gt;=95),10,IF(AND(СлепецУрюпина!N12&gt;=80,СлепецУрюпина!N12&lt;=94),5,IF(AND(СлепецУрюпина!N12&lt;=79,СлепецУрюпина!N12&gt;=70),2,0)))</f>
        <v>10</v>
      </c>
      <c r="M11" s="60">
        <f>IF(AND(СлепецУрюпина!O12&lt;=100,СлепецУрюпина!O12&gt;=95),10,IF(AND(СлепецУрюпина!O12&gt;=80,СлепецУрюпина!O12&lt;=94),5,IF(AND(СлепецУрюпина!O12&lt;=79,СлепецУрюпина!O12&gt;=70),2,0)))</f>
        <v>0</v>
      </c>
      <c r="N11" s="60">
        <f>IF(AND(СлепецУрюпина!P12&lt;=100,СлепецУрюпина!P12&gt;=95),10,IF(AND(СлепецУрюпина!P12&gt;=80,СлепецУрюпина!P12&lt;=94),5,IF(AND(СлепецУрюпина!P12&lt;=79,СлепецУрюпина!P12&gt;=70),2,0)))</f>
        <v>5</v>
      </c>
      <c r="O11" s="60">
        <f>IF(AND(СлепецУрюпина!Q12&lt;=100,СлепецУрюпина!Q12&gt;=95),10,IF(AND(СлепецУрюпина!Q12&gt;=80,СлепецУрюпина!Q12&lt;=94),5,IF(AND(СлепецУрюпина!Q12&lt;=79,СлепецУрюпина!Q12&gt;=70),2,0)))</f>
        <v>0</v>
      </c>
      <c r="P11" s="60">
        <f>IF(AND(СлепецУрюпина!R12&lt;=100,СлепецУрюпина!R12&gt;=95),10,IF(AND(СлепецУрюпина!R12&gt;=80,СлепецУрюпина!R12&lt;=94),5,IF(AND(СлепецУрюпина!R12&lt;=79,СлепецУрюпина!R12&gt;=70),2,0)))</f>
        <v>0</v>
      </c>
      <c r="Q11" s="60">
        <f>IF(AND(СлепецУрюпина!S12&lt;=100,СлепецУрюпина!S12&gt;=95),10,IF(AND(СлепецУрюпина!S12&gt;=80,СлепецУрюпина!S12&lt;=94),5,IF(AND(СлепецУрюпина!S12&lt;=79,СлепецУрюпина!S12&gt;=70),2,0)))</f>
        <v>0</v>
      </c>
      <c r="R11" s="60">
        <f>IF(AND(СлепецУрюпина!T12&lt;=100,СлепецУрюпина!T12&gt;=95),10,IF(AND(СлепецУрюпина!T12&gt;=80,СлепецУрюпина!T12&lt;=94),5,IF(AND(СлепецУрюпина!T12&lt;=79,СлепецУрюпина!T12&gt;=70),2,0)))</f>
        <v>5</v>
      </c>
      <c r="S11" s="60">
        <f>IF(AND(СлепецУрюпина!U12&lt;=100,СлепецУрюпина!U12&gt;=95),10,IF(AND(СлепецУрюпина!U12&gt;=80,СлепецУрюпина!U12&lt;=94),5,IF(AND(СлепецУрюпина!U12&lt;=79,СлепецУрюпина!U12&gt;=70),2,0)))</f>
        <v>0</v>
      </c>
      <c r="T11" s="60">
        <f>IF(AND(СлепецУрюпина!V12&lt;=100,СлепецУрюпина!V12&gt;=95),10,IF(AND(СлепецУрюпина!V12&gt;=80,СлепецУрюпина!V12&lt;=94),5,IF(AND(СлепецУрюпина!V12&lt;=79,СлепецУрюпина!V12&gt;=70),2,0)))</f>
        <v>10</v>
      </c>
      <c r="U11" s="60">
        <f>IF(AND(СлепецУрюпина!W12&lt;=100,СлепецУрюпина!W12&gt;=95),10,IF(AND(СлепецУрюпина!W12&gt;=80,СлепецУрюпина!W12&lt;=94),5,IF(AND(СлепецУрюпина!W12&lt;=79,СлепецУрюпина!W12&gt;=70),2,0)))</f>
        <v>10</v>
      </c>
      <c r="V11" s="60">
        <f>IF(AND(СлепецУрюпина!X12&lt;=100,СлепецУрюпина!X12&gt;=95),10,IF(AND(СлепецУрюпина!X12&gt;=80,СлепецУрюпина!X12&lt;=94),5,IF(AND(СлепецУрюпина!X12&lt;=79,СлепецУрюпина!X12&gt;=70),2,0)))</f>
        <v>0</v>
      </c>
      <c r="W11" s="60">
        <f>IF(AND(СлепецУрюпина!Y12&lt;=100,СлепецУрюпина!Y12&gt;=95),10,IF(AND(СлепецУрюпина!Y12&gt;=80,СлепецУрюпина!Y12&lt;=94),5,IF(AND(СлепецУрюпина!Y12&lt;=79,СлепецУрюпина!Y12&gt;=70),2,0)))</f>
        <v>10</v>
      </c>
    </row>
    <row r="12" spans="1:23" ht="78.75">
      <c r="A12" s="58" t="s">
        <v>183</v>
      </c>
      <c r="B12" s="16" t="s">
        <v>94</v>
      </c>
      <c r="C12" s="14">
        <v>15</v>
      </c>
      <c r="D12" s="60">
        <f>IF(AND(СлепецУрюпина!F13&lt;=80,СлепецУрюпина!F13&gt;=70),15,IF(AND(СлепецУрюпина!F13&gt;=60,СлепецУрюпина!F13&lt;=69),10,IF(AND(СлепецУрюпина!F13&lt;=59,СлепецУрюпина!F13&gt;=40),3,0)))</f>
        <v>3</v>
      </c>
      <c r="E12" s="60">
        <f>IF(AND(СлепецУрюпина!G13&lt;=80,СлепецУрюпина!G13&gt;=70),15,IF(AND(СлепецУрюпина!G13&gt;=60,СлепецУрюпина!G13&lt;=69),10,IF(AND(СлепецУрюпина!G13&lt;=59,СлепецУрюпина!G13&gt;=40),3,0)))</f>
        <v>10</v>
      </c>
      <c r="F12" s="60">
        <f>IF(AND(СлепецУрюпина!H13&lt;=80,СлепецУрюпина!H13&gt;=70),15,IF(AND(СлепецУрюпина!H13&gt;=60,СлепецУрюпина!H13&lt;=69),10,IF(AND(СлепецУрюпина!H13&lt;=59,СлепецУрюпина!H13&gt;=40),3,0)))</f>
        <v>15</v>
      </c>
      <c r="G12" s="60">
        <f>IF(AND(СлепецУрюпина!I13&lt;=80,СлепецУрюпина!I13&gt;=70),15,IF(AND(СлепецУрюпина!I13&gt;=60,СлепецУрюпина!I13&lt;=69),10,IF(AND(СлепецУрюпина!I13&lt;=59,СлепецУрюпина!I13&gt;=40),3,0)))</f>
        <v>0</v>
      </c>
      <c r="H12" s="60">
        <f>IF(AND(СлепецУрюпина!J13&lt;=80,СлепецУрюпина!J13&gt;=70),15,IF(AND(СлепецУрюпина!J13&gt;=60,СлепецУрюпина!J13&lt;=69),10,IF(AND(СлепецУрюпина!J13&lt;=59,СлепецУрюпина!J13&gt;=40),3,0)))</f>
        <v>3</v>
      </c>
      <c r="I12" s="60">
        <f>IF(AND(СлепецУрюпина!K13&lt;=80,СлепецУрюпина!K13&gt;=70),15,IF(AND(СлепецУрюпина!K13&gt;=60,СлепецУрюпина!K13&lt;=69),10,IF(AND(СлепецУрюпина!K13&lt;=59,СлепецУрюпина!K13&gt;=40),3,0)))</f>
        <v>3</v>
      </c>
      <c r="J12" s="60">
        <f>IF(AND(СлепецУрюпина!L13&lt;=80,СлепецУрюпина!L13&gt;=70),15,IF(AND(СлепецУрюпина!L13&gt;=60,СлепецУрюпина!L13&lt;=69),10,IF(AND(СлепецУрюпина!L13&lt;=59,СлепецУрюпина!L13&gt;=40),3,0)))</f>
        <v>10</v>
      </c>
      <c r="K12" s="60">
        <f>IF(AND(СлепецУрюпина!M13&lt;=80,СлепецУрюпина!M13&gt;=70),15,IF(AND(СлепецУрюпина!M13&gt;=60,СлепецУрюпина!M13&lt;=69),10,IF(AND(СлепецУрюпина!M13&lt;=59,СлепецУрюпина!M13&gt;=40),3,0)))</f>
        <v>3</v>
      </c>
      <c r="L12" s="60">
        <f>IF(AND(СлепецУрюпина!N13&lt;=80,СлепецУрюпина!N13&gt;=70),15,IF(AND(СлепецУрюпина!N13&gt;=60,СлепецУрюпина!N13&lt;=69),10,IF(AND(СлепецУрюпина!N13&lt;=59,СлепецУрюпина!N13&gt;=40),3,0)))</f>
        <v>3</v>
      </c>
      <c r="M12" s="60">
        <f>IF(AND(СлепецУрюпина!O13&lt;=80,СлепецУрюпина!O13&gt;=70),15,IF(AND(СлепецУрюпина!O13&gt;=60,СлепецУрюпина!O13&lt;=69),10,IF(AND(СлепецУрюпина!O13&lt;=59,СлепецУрюпина!O13&gt;=40),3,0)))</f>
        <v>0</v>
      </c>
      <c r="N12" s="60">
        <f>IF(AND(СлепецУрюпина!P13&lt;=80,СлепецУрюпина!P13&gt;=70),15,IF(AND(СлепецУрюпина!P13&gt;=60,СлепецУрюпина!P13&lt;=69),10,IF(AND(СлепецУрюпина!P13&lt;=59,СлепецУрюпина!P13&gt;=40),3,0)))</f>
        <v>3</v>
      </c>
      <c r="O12" s="60">
        <f>IF(AND(СлепецУрюпина!Q13&lt;=80,СлепецУрюпина!Q13&gt;=70),15,IF(AND(СлепецУрюпина!Q13&gt;=60,СлепецУрюпина!Q13&lt;=69),10,IF(AND(СлепецУрюпина!Q13&lt;=59,СлепецУрюпина!Q13&gt;=40),3,0)))</f>
        <v>0</v>
      </c>
      <c r="P12" s="60">
        <f>IF(AND(СлепецУрюпина!R13&lt;=80,СлепецУрюпина!R13&gt;=70),15,IF(AND(СлепецУрюпина!R13&gt;=60,СлепецУрюпина!R13&lt;=69),10,IF(AND(СлепецУрюпина!R13&lt;=59,СлепецУрюпина!R13&gt;=40),3,0)))</f>
        <v>0</v>
      </c>
      <c r="Q12" s="60">
        <f>IF(AND(СлепецУрюпина!S13&lt;=80,СлепецУрюпина!S13&gt;=70),15,IF(AND(СлепецУрюпина!S13&gt;=60,СлепецУрюпина!S13&lt;=69),10,IF(AND(СлепецУрюпина!S13&lt;=59,СлепецУрюпина!S13&gt;=40),3,0)))</f>
        <v>0</v>
      </c>
      <c r="R12" s="60">
        <f>IF(AND(СлепецУрюпина!T13&lt;=80,СлепецУрюпина!T13&gt;=70),15,IF(AND(СлепецУрюпина!T13&gt;=60,СлепецУрюпина!T13&lt;=69),10,IF(AND(СлепецУрюпина!T13&lt;=59,СлепецУрюпина!T13&gt;=40),3,0)))</f>
        <v>3</v>
      </c>
      <c r="S12" s="60">
        <f>IF(AND(СлепецУрюпина!U13&lt;=80,СлепецУрюпина!U13&gt;=70),15,IF(AND(СлепецУрюпина!U13&gt;=60,СлепецУрюпина!U13&lt;=69),10,IF(AND(СлепецУрюпина!U13&lt;=59,СлепецУрюпина!U13&gt;=40),3,0)))</f>
        <v>0</v>
      </c>
      <c r="T12" s="60">
        <f>IF(AND(СлепецУрюпина!V13&lt;=80,СлепецУрюпина!V13&gt;=70),15,IF(AND(СлепецУрюпина!V13&gt;=60,СлепецУрюпина!V13&lt;=69),10,IF(AND(СлепецУрюпина!V13&lt;=59,СлепецУрюпина!V13&gt;=40),3,0)))</f>
        <v>3</v>
      </c>
      <c r="U12" s="60">
        <f>IF(AND(СлепецУрюпина!W13&lt;=80,СлепецУрюпина!W13&gt;=70),15,IF(AND(СлепецУрюпина!W13&gt;=60,СлепецУрюпина!W13&lt;=69),10,IF(AND(СлепецУрюпина!W13&lt;=59,СлепецУрюпина!W13&gt;=40),3,0)))</f>
        <v>3</v>
      </c>
      <c r="V12" s="60">
        <f>IF(AND(СлепецУрюпина!X13&lt;=80,СлепецУрюпина!X13&gt;=70),15,IF(AND(СлепецУрюпина!X13&gt;=60,СлепецУрюпина!X13&lt;=69),10,IF(AND(СлепецУрюпина!X13&lt;=59,СлепецУрюпина!X13&gt;=40),3,0)))</f>
        <v>0</v>
      </c>
      <c r="W12" s="60">
        <f>IF(AND(СлепецУрюпина!Y13&lt;=80,СлепецУрюпина!Y13&gt;=70),15,IF(AND(СлепецУрюпина!Y13&gt;=60,СлепецУрюпина!Y13&lt;=69),10,IF(AND(СлепецУрюпина!Y13&lt;=59,СлепецУрюпина!Y13&gt;=40),3,0)))</f>
        <v>0</v>
      </c>
    </row>
    <row r="13" spans="1:23" ht="78.75">
      <c r="A13" s="58" t="s">
        <v>184</v>
      </c>
      <c r="B13" s="15" t="s">
        <v>96</v>
      </c>
      <c r="C13" s="14">
        <v>10</v>
      </c>
      <c r="D13" s="60">
        <f>IF(AND(СлепецУрюпина!F14&lt;=100,СлепецУрюпина!F14&gt;=95),10,IF(AND(СлепецУрюпина!F14&gt;=80,СлепецУрюпина!F14&lt;=94),5,IF(AND(СлепецУрюпина!F14&lt;=79,СлепецУрюпина!F14&gt;=70),2,0)))</f>
        <v>5</v>
      </c>
      <c r="E13" s="60">
        <f>IF(AND(СлепецУрюпина!G14&lt;=100,СлепецУрюпина!G14&gt;=95),10,IF(AND(СлепецУрюпина!G14&gt;=80,СлепецУрюпина!G14&lt;=94),5,IF(AND(СлепецУрюпина!G14&lt;=79,СлепецУрюпина!G14&gt;=70),2,0)))</f>
        <v>5</v>
      </c>
      <c r="F13" s="60">
        <f>IF(AND(СлепецУрюпина!H14&lt;=100,СлепецУрюпина!H14&gt;=95),10,IF(AND(СлепецУрюпина!H14&gt;=80,СлепецУрюпина!H14&lt;=94),5,IF(AND(СлепецУрюпина!H14&lt;=79,СлепецУрюпина!H14&gt;=70),2,0)))</f>
        <v>10</v>
      </c>
      <c r="G13" s="60">
        <f>IF(AND(СлепецУрюпина!I14&lt;=100,СлепецУрюпина!I14&gt;=95),10,IF(AND(СлепецУрюпина!I14&gt;=80,СлепецУрюпина!I14&lt;=94),5,IF(AND(СлепецУрюпина!I14&lt;=79,СлепецУрюпина!I14&gt;=70),2,0)))</f>
        <v>0</v>
      </c>
      <c r="H13" s="60">
        <f>IF(AND(СлепецУрюпина!J14&lt;=100,СлепецУрюпина!J14&gt;=95),10,IF(AND(СлепецУрюпина!J14&gt;=80,СлепецУрюпина!J14&lt;=94),5,IF(AND(СлепецУрюпина!J14&lt;=79,СлепецУрюпина!J14&gt;=70),2,0)))</f>
        <v>10</v>
      </c>
      <c r="I13" s="60">
        <f>IF(AND(СлепецУрюпина!K14&lt;=100,СлепецУрюпина!K14&gt;=95),10,IF(AND(СлепецУрюпина!K14&gt;=80,СлепецУрюпина!K14&lt;=94),5,IF(AND(СлепецУрюпина!K14&lt;=79,СлепецУрюпина!K14&gt;=70),2,0)))</f>
        <v>10</v>
      </c>
      <c r="J13" s="60">
        <f>IF(AND(СлепецУрюпина!L14&lt;=100,СлепецУрюпина!L14&gt;=95),10,IF(AND(СлепецУрюпина!L14&gt;=80,СлепецУрюпина!L14&lt;=94),5,IF(AND(СлепецУрюпина!L14&lt;=79,СлепецУрюпина!L14&gt;=70),2,0)))</f>
        <v>5</v>
      </c>
      <c r="K13" s="60">
        <f>IF(AND(СлепецУрюпина!M14&lt;=100,СлепецУрюпина!M14&gt;=95),10,IF(AND(СлепецУрюпина!M14&gt;=80,СлепецУрюпина!M14&lt;=94),5,IF(AND(СлепецУрюпина!M14&lt;=79,СлепецУрюпина!M14&gt;=70),2,0)))</f>
        <v>5</v>
      </c>
      <c r="L13" s="60">
        <f>IF(AND(СлепецУрюпина!N14&lt;=100,СлепецУрюпина!N14&gt;=95),10,IF(AND(СлепецУрюпина!N14&gt;=80,СлепецУрюпина!N14&lt;=94),5,IF(AND(СлепецУрюпина!N14&lt;=79,СлепецУрюпина!N14&gt;=70),2,0)))</f>
        <v>5</v>
      </c>
      <c r="M13" s="60">
        <f>IF(AND(СлепецУрюпина!O14&lt;=100,СлепецУрюпина!O14&gt;=95),10,IF(AND(СлепецУрюпина!O14&gt;=80,СлепецУрюпина!O14&lt;=94),5,IF(AND(СлепецУрюпина!O14&lt;=79,СлепецУрюпина!O14&gt;=70),2,0)))</f>
        <v>5</v>
      </c>
      <c r="N13" s="60">
        <f>IF(AND(СлепецУрюпина!P14&lt;=100,СлепецУрюпина!P14&gt;=95),10,IF(AND(СлепецУрюпина!P14&gt;=80,СлепецУрюпина!P14&lt;=94),5,IF(AND(СлепецУрюпина!P14&lt;=79,СлепецУрюпина!P14&gt;=70),2,0)))</f>
        <v>5</v>
      </c>
      <c r="O13" s="60">
        <f>IF(AND(СлепецУрюпина!Q14&lt;=100,СлепецУрюпина!Q14&gt;=95),10,IF(AND(СлепецУрюпина!Q14&gt;=80,СлепецУрюпина!Q14&lt;=94),5,IF(AND(СлепецУрюпина!Q14&lt;=79,СлепецУрюпина!Q14&gt;=70),2,0)))</f>
        <v>0</v>
      </c>
      <c r="P13" s="60">
        <f>IF(AND(СлепецУрюпина!R14&lt;=100,СлепецУрюпина!R14&gt;=95),10,IF(AND(СлепецУрюпина!R14&gt;=80,СлепецУрюпина!R14&lt;=94),5,IF(AND(СлепецУрюпина!R14&lt;=79,СлепецУрюпина!R14&gt;=70),2,0)))</f>
        <v>0</v>
      </c>
      <c r="Q13" s="60">
        <f>IF(AND(СлепецУрюпина!S14&lt;=100,СлепецУрюпина!S14&gt;=95),10,IF(AND(СлепецУрюпина!S14&gt;=80,СлепецУрюпина!S14&lt;=94),5,IF(AND(СлепецУрюпина!S14&lt;=79,СлепецУрюпина!S14&gt;=70),2,0)))</f>
        <v>0</v>
      </c>
      <c r="R13" s="60">
        <f>IF(AND(СлепецУрюпина!T14&lt;=100,СлепецУрюпина!T14&gt;=95),10,IF(AND(СлепецУрюпина!T14&gt;=80,СлепецУрюпина!T14&lt;=94),5,IF(AND(СлепецУрюпина!T14&lt;=79,СлепецУрюпина!T14&gt;=70),2,0)))</f>
        <v>5</v>
      </c>
      <c r="S13" s="60">
        <f>IF(AND(СлепецУрюпина!U14&lt;=100,СлепецУрюпина!U14&gt;=95),10,IF(AND(СлепецУрюпина!U14&gt;=80,СлепецУрюпина!U14&lt;=94),5,IF(AND(СлепецУрюпина!U14&lt;=79,СлепецУрюпина!U14&gt;=70),2,0)))</f>
        <v>10</v>
      </c>
      <c r="T13" s="60">
        <f>IF(AND(СлепецУрюпина!V14&lt;=100,СлепецУрюпина!V14&gt;=95),10,IF(AND(СлепецУрюпина!V14&gt;=80,СлепецУрюпина!V14&lt;=94),5,IF(AND(СлепецУрюпина!V14&lt;=79,СлепецУрюпина!V14&gt;=70),2,0)))</f>
        <v>10</v>
      </c>
      <c r="U13" s="60">
        <f>IF(AND(СлепецУрюпина!W14&lt;=100,СлепецУрюпина!W14&gt;=95),10,IF(AND(СлепецУрюпина!W14&gt;=80,СлепецУрюпина!W14&lt;=94),5,IF(AND(СлепецУрюпина!W14&lt;=79,СлепецУрюпина!W14&gt;=70),2,0)))</f>
        <v>10</v>
      </c>
      <c r="V13" s="60">
        <f>IF(AND(СлепецУрюпина!X14&lt;=100,СлепецУрюпина!X14&gt;=95),10,IF(AND(СлепецУрюпина!X14&gt;=80,СлепецУрюпина!X14&lt;=94),5,IF(AND(СлепецУрюпина!X14&lt;=79,СлепецУрюпина!X14&gt;=70),2,0)))</f>
        <v>0</v>
      </c>
      <c r="W13" s="60">
        <f>IF(AND(СлепецУрюпина!Y14&lt;=100,СлепецУрюпина!Y14&gt;=95),10,IF(AND(СлепецУрюпина!Y14&gt;=80,СлепецУрюпина!Y14&lt;=94),5,IF(AND(СлепецУрюпина!Y14&lt;=79,СлепецУрюпина!Y14&gt;=70),2,0)))</f>
        <v>10</v>
      </c>
    </row>
    <row r="14" spans="1:23" ht="78.75">
      <c r="A14" s="58" t="s">
        <v>185</v>
      </c>
      <c r="B14" s="15" t="s">
        <v>98</v>
      </c>
      <c r="C14" s="14">
        <v>15</v>
      </c>
      <c r="D14" s="60">
        <f>IF(AND(СлепецУрюпина!F15&lt;=80,СлепецУрюпина!F15&gt;=70),15,IF(AND(СлепецУрюпина!F15&gt;=60,СлепецУрюпина!F15&lt;=69),10,IF(AND(СлепецУрюпина!F15&lt;=59,СлепецУрюпина!F15&gt;=40),3,0)))</f>
        <v>3</v>
      </c>
      <c r="E14" s="60">
        <f>IF(AND(СлепецУрюпина!G15&lt;=80,СлепецУрюпина!G15&gt;=70),15,IF(AND(СлепецУрюпина!G15&gt;=60,СлепецУрюпина!G15&lt;=69),10,IF(AND(СлепецУрюпина!G15&lt;=59,СлепецУрюпина!G15&gt;=40),3,0)))</f>
        <v>3</v>
      </c>
      <c r="F14" s="60">
        <f>IF(AND(СлепецУрюпина!H15&lt;=80,СлепецУрюпина!H15&gt;=70),15,IF(AND(СлепецУрюпина!H15&gt;=60,СлепецУрюпина!H15&lt;=69),10,IF(AND(СлепецУрюпина!H15&lt;=59,СлепецУрюпина!H15&gt;=40),3,0)))</f>
        <v>3</v>
      </c>
      <c r="G14" s="60">
        <f>IF(AND(СлепецУрюпина!I15&lt;=80,СлепецУрюпина!I15&gt;=70),15,IF(AND(СлепецУрюпина!I15&gt;=60,СлепецУрюпина!I15&lt;=69),10,IF(AND(СлепецУрюпина!I15&lt;=59,СлепецУрюпина!I15&gt;=40),3,0)))</f>
        <v>0</v>
      </c>
      <c r="H14" s="60">
        <f>IF(AND(СлепецУрюпина!J15&lt;=80,СлепецУрюпина!J15&gt;=70),15,IF(AND(СлепецУрюпина!J15&gt;=60,СлепецУрюпина!J15&lt;=69),10,IF(AND(СлепецУрюпина!J15&lt;=59,СлепецУрюпина!J15&gt;=40),3,0)))</f>
        <v>3</v>
      </c>
      <c r="I14" s="60">
        <f>IF(AND(СлепецУрюпина!K15&lt;=80,СлепецУрюпина!K15&gt;=70),15,IF(AND(СлепецУрюпина!K15&gt;=60,СлепецУрюпина!K15&lt;=69),10,IF(AND(СлепецУрюпина!K15&lt;=59,СлепецУрюпина!K15&gt;=40),3,0)))</f>
        <v>10</v>
      </c>
      <c r="J14" s="60">
        <f>IF(AND(СлепецУрюпина!L15&lt;=80,СлепецУрюпина!L15&gt;=70),15,IF(AND(СлепецУрюпина!L15&gt;=60,СлепецУрюпина!L15&lt;=69),10,IF(AND(СлепецУрюпина!L15&lt;=59,СлепецУрюпина!L15&gt;=40),3,0)))</f>
        <v>3</v>
      </c>
      <c r="K14" s="60">
        <f>IF(AND(СлепецУрюпина!M15&lt;=80,СлепецУрюпина!M15&gt;=70),15,IF(AND(СлепецУрюпина!M15&gt;=60,СлепецУрюпина!M15&lt;=69),10,IF(AND(СлепецУрюпина!M15&lt;=59,СлепецУрюпина!M15&gt;=40),3,0)))</f>
        <v>0</v>
      </c>
      <c r="L14" s="60">
        <f>IF(AND(СлепецУрюпина!N15&lt;=80,СлепецУрюпина!N15&gt;=70),15,IF(AND(СлепецУрюпина!N15&gt;=60,СлепецУрюпина!N15&lt;=69),10,IF(AND(СлепецУрюпина!N15&lt;=59,СлепецУрюпина!N15&gt;=40),3,0)))</f>
        <v>0</v>
      </c>
      <c r="M14" s="60">
        <f>IF(AND(СлепецУрюпина!O15&lt;=80,СлепецУрюпина!O15&gt;=70),15,IF(AND(СлепецУрюпина!O15&gt;=60,СлепецУрюпина!O15&lt;=69),10,IF(AND(СлепецУрюпина!O15&lt;=59,СлепецУрюпина!O15&gt;=40),3,0)))</f>
        <v>3</v>
      </c>
      <c r="N14" s="60">
        <f>IF(AND(СлепецУрюпина!P15&lt;=80,СлепецУрюпина!P15&gt;=70),15,IF(AND(СлепецУрюпина!P15&gt;=60,СлепецУрюпина!P15&lt;=69),10,IF(AND(СлепецУрюпина!P15&lt;=59,СлепецУрюпина!P15&gt;=40),3,0)))</f>
        <v>0</v>
      </c>
      <c r="O14" s="60">
        <f>IF(AND(СлепецУрюпина!Q15&lt;=80,СлепецУрюпина!Q15&gt;=70),15,IF(AND(СлепецУрюпина!Q15&gt;=60,СлепецУрюпина!Q15&lt;=69),10,IF(AND(СлепецУрюпина!Q15&lt;=59,СлепецУрюпина!Q15&gt;=40),3,0)))</f>
        <v>0</v>
      </c>
      <c r="P14" s="60">
        <f>IF(AND(СлепецУрюпина!R15&lt;=80,СлепецУрюпина!R15&gt;=70),15,IF(AND(СлепецУрюпина!R15&gt;=60,СлепецУрюпина!R15&lt;=69),10,IF(AND(СлепецУрюпина!R15&lt;=59,СлепецУрюпина!R15&gt;=40),3,0)))</f>
        <v>0</v>
      </c>
      <c r="Q14" s="60">
        <f>IF(AND(СлепецУрюпина!S15&lt;=80,СлепецУрюпина!S15&gt;=70),15,IF(AND(СлепецУрюпина!S15&gt;=60,СлепецУрюпина!S15&lt;=69),10,IF(AND(СлепецУрюпина!S15&lt;=59,СлепецУрюпина!S15&gt;=40),3,0)))</f>
        <v>0</v>
      </c>
      <c r="R14" s="60">
        <f>IF(AND(СлепецУрюпина!T15&lt;=80,СлепецУрюпина!T15&gt;=70),15,IF(AND(СлепецУрюпина!T15&gt;=60,СлепецУрюпина!T15&lt;=69),10,IF(AND(СлепецУрюпина!T15&lt;=59,СлепецУрюпина!T15&gt;=40),3,0)))</f>
        <v>3</v>
      </c>
      <c r="S14" s="60">
        <f>IF(AND(СлепецУрюпина!U15&lt;=80,СлепецУрюпина!U15&gt;=70),15,IF(AND(СлепецУрюпина!U15&gt;=60,СлепецУрюпина!U15&lt;=69),10,IF(AND(СлепецУрюпина!U15&lt;=59,СлепецУрюпина!U15&gt;=40),3,0)))</f>
        <v>10</v>
      </c>
      <c r="T14" s="60">
        <f>IF(AND(СлепецУрюпина!V15&lt;=80,СлепецУрюпина!V15&gt;=70),15,IF(AND(СлепецУрюпина!V15&gt;=60,СлепецУрюпина!V15&lt;=69),10,IF(AND(СлепецУрюпина!V15&lt;=59,СлепецУрюпина!V15&gt;=40),3,0)))</f>
        <v>3</v>
      </c>
      <c r="U14" s="60">
        <f>IF(AND(СлепецУрюпина!W15&lt;=80,СлепецУрюпина!W15&gt;=70),15,IF(AND(СлепецУрюпина!W15&gt;=60,СлепецУрюпина!W15&lt;=69),10,IF(AND(СлепецУрюпина!W15&lt;=59,СлепецУрюпина!W15&gt;=40),3,0)))</f>
        <v>10</v>
      </c>
      <c r="V14" s="60">
        <f>IF(AND(СлепецУрюпина!X15&lt;=80,СлепецУрюпина!X15&gt;=70),15,IF(AND(СлепецУрюпина!X15&gt;=60,СлепецУрюпина!X15&lt;=69),10,IF(AND(СлепецУрюпина!X15&lt;=59,СлепецУрюпина!X15&gt;=40),3,0)))</f>
        <v>0</v>
      </c>
      <c r="W14" s="60">
        <f>IF(AND(СлепецУрюпина!Y15&lt;=80,СлепецУрюпина!Y15&gt;=70),15,IF(AND(СлепецУрюпина!Y15&gt;=60,СлепецУрюпина!Y15&lt;=69),10,IF(AND(СлепецУрюпина!Y15&lt;=59,СлепецУрюпина!Y15&gt;=40),3,0)))</f>
        <v>0</v>
      </c>
    </row>
    <row r="15" spans="1:23" ht="78.75">
      <c r="A15" s="58" t="s">
        <v>186</v>
      </c>
      <c r="B15" s="15" t="s">
        <v>100</v>
      </c>
      <c r="C15" s="14">
        <v>10</v>
      </c>
      <c r="D15" s="60">
        <f>IF(AND(СлепецУрюпина!F16&lt;=100,СлепецУрюпина!F16&gt;=95),10,IF(AND(СлепецУрюпина!F16&gt;=80,СлепецУрюпина!F16&lt;=94),5,IF(AND(СлепецУрюпина!F16&lt;=79,СлепецУрюпина!F16&gt;=70),2,0)))</f>
        <v>5</v>
      </c>
      <c r="E15" s="60">
        <f>IF(AND(СлепецУрюпина!G16&lt;=100,СлепецУрюпина!G16&gt;=95),10,IF(AND(СлепецУрюпина!G16&gt;=80,СлепецУрюпина!G16&lt;=94),5,IF(AND(СлепецУрюпина!G16&lt;=79,СлепецУрюпина!G16&gt;=70),2,0)))</f>
        <v>10</v>
      </c>
      <c r="F15" s="60">
        <f>IF(AND(СлепецУрюпина!H16&lt;=100,СлепецУрюпина!H16&gt;=95),10,IF(AND(СлепецУрюпина!H16&gt;=80,СлепецУрюпина!H16&lt;=94),5,IF(AND(СлепецУрюпина!H16&lt;=79,СлепецУрюпина!H16&gt;=70),2,0)))</f>
        <v>10</v>
      </c>
      <c r="G15" s="60">
        <f>IF(AND(СлепецУрюпина!I16&lt;=100,СлепецУрюпина!I16&gt;=95),10,IF(AND(СлепецУрюпина!I16&gt;=80,СлепецУрюпина!I16&lt;=94),5,IF(AND(СлепецУрюпина!I16&lt;=79,СлепецУрюпина!I16&gt;=70),2,0)))</f>
        <v>0</v>
      </c>
      <c r="H15" s="60">
        <f>IF(AND(СлепецУрюпина!J16&lt;=100,СлепецУрюпина!J16&gt;=95),10,IF(AND(СлепецУрюпина!J16&gt;=80,СлепецУрюпина!J16&lt;=94),5,IF(AND(СлепецУрюпина!J16&lt;=79,СлепецУрюпина!J16&gt;=70),2,0)))</f>
        <v>10</v>
      </c>
      <c r="I15" s="60">
        <f>IF(AND(СлепецУрюпина!K16&lt;=100,СлепецУрюпина!K16&gt;=95),10,IF(AND(СлепецУрюпина!K16&gt;=80,СлепецУрюпина!K16&lt;=94),5,IF(AND(СлепецУрюпина!K16&lt;=79,СлепецУрюпина!K16&gt;=70),2,0)))</f>
        <v>5</v>
      </c>
      <c r="J15" s="60">
        <f>IF(AND(СлепецУрюпина!L16&lt;=100,СлепецУрюпина!L16&gt;=95),10,IF(AND(СлепецУрюпина!L16&gt;=80,СлепецУрюпина!L16&lt;=94),5,IF(AND(СлепецУрюпина!L16&lt;=79,СлепецУрюпина!L16&gt;=70),2,0)))</f>
        <v>10</v>
      </c>
      <c r="K15" s="60">
        <f>IF(AND(СлепецУрюпина!M16&lt;=100,СлепецУрюпина!M16&gt;=95),10,IF(AND(СлепецУрюпина!M16&gt;=80,СлепецУрюпина!M16&lt;=94),5,IF(AND(СлепецУрюпина!M16&lt;=79,СлепецУрюпина!M16&gt;=70),2,0)))</f>
        <v>0</v>
      </c>
      <c r="L15" s="60">
        <f>IF(AND(СлепецУрюпина!N16&lt;=100,СлепецУрюпина!N16&gt;=95),10,IF(AND(СлепецУрюпина!N16&gt;=80,СлепецУрюпина!N16&lt;=94),5,IF(AND(СлепецУрюпина!N16&lt;=79,СлепецУрюпина!N16&gt;=70),2,0)))</f>
        <v>10</v>
      </c>
      <c r="M15" s="60">
        <f>IF(AND(СлепецУрюпина!O16&lt;=100,СлепецУрюпина!O16&gt;=95),10,IF(AND(СлепецУрюпина!O16&gt;=80,СлепецУрюпина!O16&lt;=94),5,IF(AND(СлепецУрюпина!O16&lt;=79,СлепецУрюпина!O16&gt;=70),2,0)))</f>
        <v>10</v>
      </c>
      <c r="N15" s="60">
        <f>IF(AND(СлепецУрюпина!P16&lt;=100,СлепецУрюпина!P16&gt;=95),10,IF(AND(СлепецУрюпина!P16&gt;=80,СлепецУрюпина!P16&lt;=94),5,IF(AND(СлепецУрюпина!P16&lt;=79,СлепецУрюпина!P16&gt;=70),2,0)))</f>
        <v>10</v>
      </c>
      <c r="O15" s="60">
        <f>IF(AND(СлепецУрюпина!Q16&lt;=100,СлепецУрюпина!Q16&gt;=95),10,IF(AND(СлепецУрюпина!Q16&gt;=80,СлепецУрюпина!Q16&lt;=94),5,IF(AND(СлепецУрюпина!Q16&lt;=79,СлепецУрюпина!Q16&gt;=70),2,0)))</f>
        <v>0</v>
      </c>
      <c r="P15" s="60">
        <f>IF(AND(СлепецУрюпина!R16&lt;=100,СлепецУрюпина!R16&gt;=95),10,IF(AND(СлепецУрюпина!R16&gt;=80,СлепецУрюпина!R16&lt;=94),5,IF(AND(СлепецУрюпина!R16&lt;=79,СлепецУрюпина!R16&gt;=70),2,0)))</f>
        <v>0</v>
      </c>
      <c r="Q15" s="60">
        <f>IF(AND(СлепецУрюпина!S16&lt;=100,СлепецУрюпина!S16&gt;=95),10,IF(AND(СлепецУрюпина!S16&gt;=80,СлепецУрюпина!S16&lt;=94),5,IF(AND(СлепецУрюпина!S16&lt;=79,СлепецУрюпина!S16&gt;=70),2,0)))</f>
        <v>0</v>
      </c>
      <c r="R15" s="60">
        <f>IF(AND(СлепецУрюпина!T16&lt;=100,СлепецУрюпина!T16&gt;=95),10,IF(AND(СлепецУрюпина!T16&gt;=80,СлепецУрюпина!T16&lt;=94),5,IF(AND(СлепецУрюпина!T16&lt;=79,СлепецУрюпина!T16&gt;=70),2,0)))</f>
        <v>10</v>
      </c>
      <c r="S15" s="60">
        <f>IF(AND(СлепецУрюпина!U16&lt;=100,СлепецУрюпина!U16&gt;=95),10,IF(AND(СлепецУрюпина!U16&gt;=80,СлепецУрюпина!U16&lt;=94),5,IF(AND(СлепецУрюпина!U16&lt;=79,СлепецУрюпина!U16&gt;=70),2,0)))</f>
        <v>0</v>
      </c>
      <c r="T15" s="60">
        <f>IF(AND(СлепецУрюпина!V16&lt;=100,СлепецУрюпина!V16&gt;=95),10,IF(AND(СлепецУрюпина!V16&gt;=80,СлепецУрюпина!V16&lt;=94),5,IF(AND(СлепецУрюпина!V16&lt;=79,СлепецУрюпина!V16&gt;=70),2,0)))</f>
        <v>10</v>
      </c>
      <c r="U15" s="60">
        <f>IF(AND(СлепецУрюпина!W16&lt;=100,СлепецУрюпина!W16&gt;=95),10,IF(AND(СлепецУрюпина!W16&gt;=80,СлепецУрюпина!W16&lt;=94),5,IF(AND(СлепецУрюпина!W16&lt;=79,СлепецУрюпина!W16&gt;=70),2,0)))</f>
        <v>0</v>
      </c>
      <c r="V15" s="60">
        <f>IF(AND(СлепецУрюпина!X16&lt;=100,СлепецУрюпина!X16&gt;=95),10,IF(AND(СлепецУрюпина!X16&gt;=80,СлепецУрюпина!X16&lt;=94),5,IF(AND(СлепецУрюпина!X16&lt;=79,СлепецУрюпина!X16&gt;=70),2,0)))</f>
        <v>0</v>
      </c>
      <c r="W15" s="60">
        <f>IF(AND(СлепецУрюпина!Y16&lt;=100,СлепецУрюпина!Y16&gt;=95),10,IF(AND(СлепецУрюпина!Y16&gt;=80,СлепецУрюпина!Y16&lt;=94),5,IF(AND(СлепецУрюпина!Y16&lt;=79,СлепецУрюпина!Y16&gt;=70),2,0)))</f>
        <v>0</v>
      </c>
    </row>
    <row r="16" spans="1:23" ht="78.75">
      <c r="A16" s="58" t="s">
        <v>187</v>
      </c>
      <c r="B16" s="20" t="s">
        <v>102</v>
      </c>
      <c r="C16" s="14">
        <v>15</v>
      </c>
      <c r="D16" s="60">
        <f>IF(AND(СлепецУрюпина!F17&lt;=80,СлепецУрюпина!F17&gt;=70),15,IF(AND(СлепецУрюпина!F17&gt;=60,СлепецУрюпина!F17&lt;=69),10,IF(AND(СлепецУрюпина!F17&lt;=59,СлепецУрюпина!F17&gt;=40),3,0)))</f>
        <v>3</v>
      </c>
      <c r="E16" s="60">
        <f>IF(AND(СлепецУрюпина!G17&lt;=80,СлепецУрюпина!G17&gt;=70),15,IF(AND(СлепецУрюпина!G17&gt;=60,СлепецУрюпина!G17&lt;=69),10,IF(AND(СлепецУрюпина!G17&lt;=59,СлепецУрюпина!G17&gt;=40),3,0)))</f>
        <v>10</v>
      </c>
      <c r="F16" s="60">
        <f>IF(AND(СлепецУрюпина!H17&lt;=80,СлепецУрюпина!H17&gt;=70),15,IF(AND(СлепецУрюпина!H17&gt;=60,СлепецУрюпина!H17&lt;=69),10,IF(AND(СлепецУрюпина!H17&lt;=59,СлепецУрюпина!H17&gt;=40),3,0)))</f>
        <v>15</v>
      </c>
      <c r="G16" s="60">
        <f>IF(AND(СлепецУрюпина!I17&lt;=80,СлепецУрюпина!I17&gt;=70),15,IF(AND(СлепецУрюпина!I17&gt;=60,СлепецУрюпина!I17&lt;=69),10,IF(AND(СлепецУрюпина!I17&lt;=59,СлепецУрюпина!I17&gt;=40),3,0)))</f>
        <v>0</v>
      </c>
      <c r="H16" s="60">
        <f>IF(AND(СлепецУрюпина!J17&lt;=80,СлепецУрюпина!J17&gt;=70),15,IF(AND(СлепецУрюпина!J17&gt;=60,СлепецУрюпина!J17&lt;=69),10,IF(AND(СлепецУрюпина!J17&lt;=59,СлепецУрюпина!J17&gt;=40),3,0)))</f>
        <v>10</v>
      </c>
      <c r="I16" s="60">
        <f>IF(AND(СлепецУрюпина!K17&lt;=80,СлепецУрюпина!K17&gt;=70),15,IF(AND(СлепецУрюпина!K17&gt;=60,СлепецУрюпина!K17&lt;=69),10,IF(AND(СлепецУрюпина!K17&lt;=59,СлепецУрюпина!K17&gt;=40),3,0)))</f>
        <v>3</v>
      </c>
      <c r="J16" s="60">
        <f>IF(AND(СлепецУрюпина!L17&lt;=80,СлепецУрюпина!L17&gt;=70),15,IF(AND(СлепецУрюпина!L17&gt;=60,СлепецУрюпина!L17&lt;=69),10,IF(AND(СлепецУрюпина!L17&lt;=59,СлепецУрюпина!L17&gt;=40),3,0)))</f>
        <v>0</v>
      </c>
      <c r="K16" s="60">
        <f>IF(AND(СлепецУрюпина!M17&lt;=80,СлепецУрюпина!M17&gt;=70),15,IF(AND(СлепецУрюпина!M17&gt;=60,СлепецУрюпина!M17&lt;=69),10,IF(AND(СлепецУрюпина!M17&lt;=59,СлепецУрюпина!M17&gt;=40),3,0)))</f>
        <v>0</v>
      </c>
      <c r="L16" s="60">
        <f>IF(AND(СлепецУрюпина!N17&lt;=80,СлепецУрюпина!N17&gt;=70),15,IF(AND(СлепецУрюпина!N17&gt;=60,СлепецУрюпина!N17&lt;=69),10,IF(AND(СлепецУрюпина!N17&lt;=59,СлепецУрюпина!N17&gt;=40),3,0)))</f>
        <v>10</v>
      </c>
      <c r="M16" s="60">
        <f>IF(AND(СлепецУрюпина!O17&lt;=80,СлепецУрюпина!O17&gt;=70),15,IF(AND(СлепецУрюпина!O17&gt;=60,СлепецУрюпина!O17&lt;=69),10,IF(AND(СлепецУрюпина!O17&lt;=59,СлепецУрюпина!O17&gt;=40),3,0)))</f>
        <v>0</v>
      </c>
      <c r="N16" s="60">
        <f>IF(AND(СлепецУрюпина!P17&lt;=80,СлепецУрюпина!P17&gt;=70),15,IF(AND(СлепецУрюпина!P17&gt;=60,СлепецУрюпина!P17&lt;=69),10,IF(AND(СлепецУрюпина!P17&lt;=59,СлепецУрюпина!P17&gt;=40),3,0)))</f>
        <v>0</v>
      </c>
      <c r="O16" s="60">
        <f>IF(AND(СлепецУрюпина!Q17&lt;=80,СлепецУрюпина!Q17&gt;=70),15,IF(AND(СлепецУрюпина!Q17&gt;=60,СлепецУрюпина!Q17&lt;=69),10,IF(AND(СлепецУрюпина!Q17&lt;=59,СлепецУрюпина!Q17&gt;=40),3,0)))</f>
        <v>0</v>
      </c>
      <c r="P16" s="60">
        <f>IF(AND(СлепецУрюпина!R17&lt;=80,СлепецУрюпина!R17&gt;=70),15,IF(AND(СлепецУрюпина!R17&gt;=60,СлепецУрюпина!R17&lt;=69),10,IF(AND(СлепецУрюпина!R17&lt;=59,СлепецУрюпина!R17&gt;=40),3,0)))</f>
        <v>0</v>
      </c>
      <c r="Q16" s="60">
        <f>IF(AND(СлепецУрюпина!S17&lt;=80,СлепецУрюпина!S17&gt;=70),15,IF(AND(СлепецУрюпина!S17&gt;=60,СлепецУрюпина!S17&lt;=69),10,IF(AND(СлепецУрюпина!S17&lt;=59,СлепецУрюпина!S17&gt;=40),3,0)))</f>
        <v>0</v>
      </c>
      <c r="R16" s="60">
        <f>IF(AND(СлепецУрюпина!T17&lt;=80,СлепецУрюпина!T17&gt;=70),15,IF(AND(СлепецУрюпина!T17&gt;=60,СлепецУрюпина!T17&lt;=69),10,IF(AND(СлепецУрюпина!T17&lt;=59,СлепецУрюпина!T17&gt;=40),3,0)))</f>
        <v>3</v>
      </c>
      <c r="S16" s="60">
        <f>IF(AND(СлепецУрюпина!U17&lt;=80,СлепецУрюпина!U17&gt;=70),15,IF(AND(СлепецУрюпина!U17&gt;=60,СлепецУрюпина!U17&lt;=69),10,IF(AND(СлепецУрюпина!U17&lt;=59,СлепецУрюпина!U17&gt;=40),3,0)))</f>
        <v>0</v>
      </c>
      <c r="T16" s="60">
        <f>IF(AND(СлепецУрюпина!V17&lt;=80,СлепецУрюпина!V17&gt;=70),15,IF(AND(СлепецУрюпина!V17&gt;=60,СлепецУрюпина!V17&lt;=69),10,IF(AND(СлепецУрюпина!V17&lt;=59,СлепецУрюпина!V17&gt;=40),3,0)))</f>
        <v>0</v>
      </c>
      <c r="U16" s="60">
        <f>IF(AND(СлепецУрюпина!W17&lt;=80,СлепецУрюпина!W17&gt;=70),15,IF(AND(СлепецУрюпина!W17&gt;=60,СлепецУрюпина!W17&lt;=69),10,IF(AND(СлепецУрюпина!W17&lt;=59,СлепецУрюпина!W17&gt;=40),3,0)))</f>
        <v>0</v>
      </c>
      <c r="V16" s="60">
        <f>IF(AND(СлепецУрюпина!X17&lt;=80,СлепецУрюпина!X17&gt;=70),15,IF(AND(СлепецУрюпина!X17&gt;=60,СлепецУрюпина!X17&lt;=69),10,IF(AND(СлепецУрюпина!X17&lt;=59,СлепецУрюпина!X17&gt;=40),3,0)))</f>
        <v>0</v>
      </c>
      <c r="W16" s="60">
        <f>IF(AND(СлепецУрюпина!Y17&lt;=80,СлепецУрюпина!Y17&gt;=70),15,IF(AND(СлепецУрюпина!Y17&gt;=60,СлепецУрюпина!Y17&lt;=69),10,IF(AND(СлепецУрюпина!Y17&lt;=59,СлепецУрюпина!Y17&gt;=40),3,0)))</f>
        <v>0</v>
      </c>
    </row>
    <row r="17" spans="1:23" ht="47.25">
      <c r="A17" s="72" t="s">
        <v>188</v>
      </c>
      <c r="B17" s="6" t="s">
        <v>104</v>
      </c>
      <c r="C17" s="10">
        <v>10</v>
      </c>
      <c r="D17" s="60">
        <f>IF(СлепецУрюпина!F18=100,10,0)</f>
        <v>0</v>
      </c>
      <c r="E17" s="60">
        <f>IF(СлепецУрюпина!G18=100,10,0)</f>
        <v>0</v>
      </c>
      <c r="F17" s="60">
        <f>IF(СлепецУрюпина!H18=100,10,0)</f>
        <v>0</v>
      </c>
      <c r="G17" s="60">
        <f>IF(СлепецУрюпина!I18=100,10,0)</f>
        <v>0</v>
      </c>
      <c r="H17" s="60">
        <f>IF(СлепецУрюпина!J18=100,10,0)</f>
        <v>0</v>
      </c>
      <c r="I17" s="60">
        <f>IF(СлепецУрюпина!K18=100,10,0)</f>
        <v>0</v>
      </c>
      <c r="J17" s="60">
        <f>IF(СлепецУрюпина!L18=100,10,0)</f>
        <v>0</v>
      </c>
      <c r="K17" s="60">
        <f>IF(СлепецУрюпина!M18=100,10,0)</f>
        <v>0</v>
      </c>
      <c r="L17" s="60">
        <f>IF(СлепецУрюпина!N18=100,10,0)</f>
        <v>0</v>
      </c>
      <c r="M17" s="60">
        <f>IF(СлепецУрюпина!O18=100,10,0)</f>
        <v>0</v>
      </c>
      <c r="N17" s="60">
        <f>IF(СлепецУрюпина!P18=100,10,0)</f>
        <v>0</v>
      </c>
      <c r="O17" s="60">
        <f>IF(СлепецУрюпина!Q18=100,10,0)</f>
        <v>0</v>
      </c>
      <c r="P17" s="60">
        <f>IF(СлепецУрюпина!R18=100,10,0)</f>
        <v>0</v>
      </c>
      <c r="Q17" s="60">
        <f>IF(СлепецУрюпина!S18=100,10,0)</f>
        <v>0</v>
      </c>
      <c r="R17" s="60">
        <f>IF(СлепецУрюпина!T18=100,10,0)</f>
        <v>0</v>
      </c>
      <c r="S17" s="60">
        <f>IF(СлепецУрюпина!U18=100,10,0)</f>
        <v>0</v>
      </c>
      <c r="T17" s="60">
        <f>IF(СлепецУрюпина!V18=100,10,0)</f>
        <v>0</v>
      </c>
      <c r="U17" s="60">
        <f>IF(СлепецУрюпина!W18=100,10,0)</f>
        <v>0</v>
      </c>
      <c r="V17" s="60">
        <f>IF(СлепецУрюпина!X18=100,10,0)</f>
        <v>0</v>
      </c>
      <c r="W17" s="60">
        <f>IF(СлепецУрюпина!Y18=100,10,0)</f>
        <v>0</v>
      </c>
    </row>
    <row r="18" spans="1:23" ht="47.25">
      <c r="A18" s="73" t="s">
        <v>189</v>
      </c>
      <c r="B18" s="53" t="s">
        <v>107</v>
      </c>
      <c r="C18" s="10">
        <v>10</v>
      </c>
      <c r="D18" s="60">
        <f>IF(СлепецУрюпина!F19=100,10,0)</f>
        <v>0</v>
      </c>
      <c r="E18" s="60">
        <f>IF(СлепецУрюпина!G19=100,10,0)</f>
        <v>0</v>
      </c>
      <c r="F18" s="60">
        <f>IF(СлепецУрюпина!H19=100,10,0)</f>
        <v>0</v>
      </c>
      <c r="G18" s="60">
        <f>IF(СлепецУрюпина!I19=100,10,0)</f>
        <v>0</v>
      </c>
      <c r="H18" s="60">
        <f>IF(СлепецУрюпина!J19=100,10,0)</f>
        <v>0</v>
      </c>
      <c r="I18" s="60">
        <f>IF(СлепецУрюпина!K19=100,10,0)</f>
        <v>0</v>
      </c>
      <c r="J18" s="60">
        <f>IF(СлепецУрюпина!L19=100,10,0)</f>
        <v>0</v>
      </c>
      <c r="K18" s="60">
        <f>IF(СлепецУрюпина!M19=100,10,0)</f>
        <v>0</v>
      </c>
      <c r="L18" s="60">
        <f>IF(СлепецУрюпина!N19=100,10,0)</f>
        <v>0</v>
      </c>
      <c r="M18" s="60">
        <f>IF(СлепецУрюпина!O19=100,10,0)</f>
        <v>0</v>
      </c>
      <c r="N18" s="60">
        <f>IF(СлепецУрюпина!P19=100,10,0)</f>
        <v>0</v>
      </c>
      <c r="O18" s="60">
        <f>IF(СлепецУрюпина!Q19=100,10,0)</f>
        <v>0</v>
      </c>
      <c r="P18" s="60">
        <f>IF(СлепецУрюпина!R19=100,10,0)</f>
        <v>0</v>
      </c>
      <c r="Q18" s="60">
        <f>IF(СлепецУрюпина!S19=100,10,0)</f>
        <v>0</v>
      </c>
      <c r="R18" s="60">
        <f>IF(СлепецУрюпина!T19=100,10,0)</f>
        <v>0</v>
      </c>
      <c r="S18" s="60">
        <f>IF(СлепецУрюпина!U19=100,10,0)</f>
        <v>0</v>
      </c>
      <c r="T18" s="60">
        <f>IF(СлепецУрюпина!V19=100,10,0)</f>
        <v>0</v>
      </c>
      <c r="U18" s="60">
        <f>IF(СлепецУрюпина!W19=100,10,0)</f>
        <v>0</v>
      </c>
      <c r="V18" s="60">
        <f>IF(СлепецУрюпина!X19=100,10,0)</f>
        <v>0</v>
      </c>
      <c r="W18" s="60">
        <f>IF(СлепецУрюпина!Y19=100,10,0)</f>
        <v>0</v>
      </c>
    </row>
    <row r="19" spans="1:23" ht="47.25">
      <c r="A19" s="73" t="s">
        <v>190</v>
      </c>
      <c r="B19" s="53" t="s">
        <v>110</v>
      </c>
      <c r="C19" s="10">
        <v>10</v>
      </c>
      <c r="D19" s="60">
        <f>IF(СлепецУрюпина!F20=100,10,0)</f>
        <v>0</v>
      </c>
      <c r="E19" s="60">
        <f>IF(СлепецУрюпина!G20=100,10,0)</f>
        <v>0</v>
      </c>
      <c r="F19" s="60">
        <f>IF(СлепецУрюпина!H20=100,10,0)</f>
        <v>0</v>
      </c>
      <c r="G19" s="60">
        <f>IF(СлепецУрюпина!I20=100,10,0)</f>
        <v>0</v>
      </c>
      <c r="H19" s="60">
        <f>IF(СлепецУрюпина!J20=100,10,0)</f>
        <v>0</v>
      </c>
      <c r="I19" s="60">
        <f>IF(СлепецУрюпина!K20=100,10,0)</f>
        <v>0</v>
      </c>
      <c r="J19" s="60">
        <f>IF(СлепецУрюпина!L20=100,10,0)</f>
        <v>0</v>
      </c>
      <c r="K19" s="60">
        <f>IF(СлепецУрюпина!M20=100,10,0)</f>
        <v>0</v>
      </c>
      <c r="L19" s="60">
        <f>IF(СлепецУрюпина!N20=100,10,0)</f>
        <v>0</v>
      </c>
      <c r="M19" s="60">
        <f>IF(СлепецУрюпина!O20=100,10,0)</f>
        <v>0</v>
      </c>
      <c r="N19" s="60">
        <f>IF(СлепецУрюпина!P20=100,10,0)</f>
        <v>0</v>
      </c>
      <c r="O19" s="60">
        <f>IF(СлепецУрюпина!Q20=100,10,0)</f>
        <v>0</v>
      </c>
      <c r="P19" s="60">
        <f>IF(СлепецУрюпина!R20=100,10,0)</f>
        <v>0</v>
      </c>
      <c r="Q19" s="60">
        <f>IF(СлепецУрюпина!S20=100,10,0)</f>
        <v>0</v>
      </c>
      <c r="R19" s="60">
        <f>IF(СлепецУрюпина!T20=100,10,0)</f>
        <v>0</v>
      </c>
      <c r="S19" s="60">
        <f>IF(СлепецУрюпина!U20=100,10,0)</f>
        <v>0</v>
      </c>
      <c r="T19" s="60">
        <f>IF(СлепецУрюпина!V20=100,10,0)</f>
        <v>0</v>
      </c>
      <c r="U19" s="60">
        <f>IF(СлепецУрюпина!W20=100,10,0)</f>
        <v>0</v>
      </c>
      <c r="V19" s="60">
        <f>IF(СлепецУрюпина!X20=100,10,0)</f>
        <v>0</v>
      </c>
      <c r="W19" s="60">
        <f>IF(СлепецУрюпина!Y20=100,10,0)</f>
        <v>0</v>
      </c>
    </row>
    <row r="20" spans="1:23" ht="31.5">
      <c r="A20" s="59" t="s">
        <v>191</v>
      </c>
      <c r="B20" s="22" t="s">
        <v>112</v>
      </c>
      <c r="C20" s="10">
        <v>7</v>
      </c>
      <c r="D20" s="60">
        <f>СлепецУрюпина!F21</f>
        <v>2</v>
      </c>
      <c r="E20" s="60">
        <f>СлепецУрюпина!G21</f>
        <v>0</v>
      </c>
      <c r="F20" s="60">
        <f>СлепецУрюпина!H21</f>
        <v>2</v>
      </c>
      <c r="G20" s="60">
        <f>СлепецУрюпина!I21</f>
        <v>0</v>
      </c>
      <c r="H20" s="60">
        <f>СлепецУрюпина!J21</f>
        <v>3</v>
      </c>
      <c r="I20" s="60">
        <f>СлепецУрюпина!K21</f>
        <v>1</v>
      </c>
      <c r="J20" s="60">
        <f>СлепецУрюпина!L21</f>
        <v>0</v>
      </c>
      <c r="K20" s="60">
        <f>СлепецУрюпина!M21</f>
        <v>0</v>
      </c>
      <c r="L20" s="60">
        <f>СлепецУрюпина!N21</f>
        <v>0</v>
      </c>
      <c r="M20" s="60">
        <f>СлепецУрюпина!O21</f>
        <v>0</v>
      </c>
      <c r="N20" s="60">
        <f>СлепецУрюпина!P21</f>
        <v>0</v>
      </c>
      <c r="O20" s="60">
        <f>СлепецУрюпина!Q21</f>
        <v>0</v>
      </c>
      <c r="P20" s="60">
        <f>СлепецУрюпина!R21</f>
        <v>0</v>
      </c>
      <c r="Q20" s="60">
        <f>СлепецУрюпина!S21</f>
        <v>0</v>
      </c>
      <c r="R20" s="60">
        <f>СлепецУрюпина!T21</f>
        <v>0</v>
      </c>
      <c r="S20" s="60">
        <f>СлепецУрюпина!U21</f>
        <v>0</v>
      </c>
      <c r="T20" s="60">
        <f>СлепецУрюпина!V21</f>
        <v>0</v>
      </c>
      <c r="U20" s="60">
        <f>СлепецУрюпина!W21</f>
        <v>0</v>
      </c>
      <c r="V20" s="60">
        <f>СлепецУрюпина!X21</f>
        <v>0</v>
      </c>
      <c r="W20" s="60">
        <f>СлепецУрюпина!Y21</f>
        <v>0</v>
      </c>
    </row>
    <row r="21" spans="1:23" ht="15.75" customHeight="1">
      <c r="A21" s="139" t="s">
        <v>39</v>
      </c>
      <c r="B21" s="140"/>
      <c r="C21" s="141"/>
      <c r="D21" s="61">
        <f t="shared" ref="D21:W21" si="0">SUM(D5:D20)</f>
        <v>61</v>
      </c>
      <c r="E21" s="61">
        <f t="shared" si="0"/>
        <v>143</v>
      </c>
      <c r="F21" s="61">
        <f t="shared" si="0"/>
        <v>140</v>
      </c>
      <c r="G21" s="61">
        <f t="shared" si="0"/>
        <v>55</v>
      </c>
      <c r="H21" s="61">
        <f t="shared" si="0"/>
        <v>94</v>
      </c>
      <c r="I21" s="61">
        <f t="shared" si="0"/>
        <v>82</v>
      </c>
      <c r="J21" s="61">
        <f t="shared" si="0"/>
        <v>118</v>
      </c>
      <c r="K21" s="61">
        <f t="shared" si="0"/>
        <v>23</v>
      </c>
      <c r="L21" s="61">
        <f t="shared" si="0"/>
        <v>103</v>
      </c>
      <c r="M21" s="61">
        <f t="shared" si="0"/>
        <v>53</v>
      </c>
      <c r="N21" s="61">
        <f t="shared" si="0"/>
        <v>93</v>
      </c>
      <c r="O21" s="61">
        <f t="shared" si="0"/>
        <v>70</v>
      </c>
      <c r="P21" s="61">
        <f t="shared" si="0"/>
        <v>35</v>
      </c>
      <c r="Q21" s="61">
        <f t="shared" si="0"/>
        <v>5</v>
      </c>
      <c r="R21" s="61">
        <f t="shared" si="0"/>
        <v>104</v>
      </c>
      <c r="S21" s="61">
        <f t="shared" si="0"/>
        <v>25</v>
      </c>
      <c r="T21" s="61">
        <f t="shared" si="0"/>
        <v>91</v>
      </c>
      <c r="U21" s="61">
        <f t="shared" si="0"/>
        <v>43</v>
      </c>
      <c r="V21" s="61">
        <f t="shared" si="0"/>
        <v>5</v>
      </c>
      <c r="W21" s="61">
        <f t="shared" si="0"/>
        <v>75</v>
      </c>
    </row>
    <row r="22" spans="1:23" ht="15.75">
      <c r="A22" s="133" t="s">
        <v>223</v>
      </c>
      <c r="B22" s="134"/>
      <c r="C22" s="134"/>
      <c r="D22" s="134"/>
      <c r="E22" s="134"/>
      <c r="F22" s="134"/>
      <c r="G22" s="134"/>
      <c r="H22" s="134"/>
      <c r="I22" s="134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36.75" customHeight="1">
      <c r="A23" s="13" t="s">
        <v>8</v>
      </c>
      <c r="B23" s="76" t="s">
        <v>28</v>
      </c>
      <c r="C23" s="18">
        <v>3</v>
      </c>
      <c r="D23" s="62">
        <f>Плотникова!F5</f>
        <v>0</v>
      </c>
      <c r="E23" s="62">
        <f>Плотникова!G5</f>
        <v>0</v>
      </c>
      <c r="F23" s="62">
        <f>Плотникова!H5</f>
        <v>0</v>
      </c>
      <c r="G23" s="62">
        <f>Плотникова!I5</f>
        <v>0</v>
      </c>
      <c r="H23" s="62">
        <f>Плотникова!J5</f>
        <v>0</v>
      </c>
      <c r="I23" s="62">
        <f>Плотникова!K5</f>
        <v>0</v>
      </c>
      <c r="J23" s="62">
        <f>Плотникова!L5</f>
        <v>0</v>
      </c>
      <c r="K23" s="62">
        <f>Плотникова!M5</f>
        <v>0</v>
      </c>
      <c r="L23" s="62">
        <f>Плотникова!N5</f>
        <v>0</v>
      </c>
      <c r="M23" s="62">
        <f>Плотникова!O5</f>
        <v>0</v>
      </c>
      <c r="N23" s="62">
        <f>Плотникова!P5</f>
        <v>0</v>
      </c>
      <c r="O23" s="62">
        <f>Плотникова!Q5</f>
        <v>0</v>
      </c>
      <c r="P23" s="62">
        <f>Плотникова!R5</f>
        <v>0</v>
      </c>
      <c r="Q23" s="62">
        <f>Плотникова!S5</f>
        <v>0</v>
      </c>
      <c r="R23" s="62">
        <f>Плотникова!T5</f>
        <v>0</v>
      </c>
      <c r="S23" s="62">
        <f>Плотникова!U5</f>
        <v>0</v>
      </c>
      <c r="T23" s="62">
        <f>Плотникова!V5</f>
        <v>0</v>
      </c>
      <c r="U23" s="62">
        <f>Плотникова!W5</f>
        <v>0</v>
      </c>
      <c r="V23" s="62">
        <f>Плотникова!X5</f>
        <v>0</v>
      </c>
      <c r="W23" s="62">
        <f>Плотникова!Y5</f>
        <v>0</v>
      </c>
    </row>
    <row r="24" spans="1:23" ht="110.25" customHeight="1">
      <c r="A24" s="13" t="s">
        <v>10</v>
      </c>
      <c r="B24" s="76" t="s">
        <v>122</v>
      </c>
      <c r="C24" s="18">
        <v>1</v>
      </c>
      <c r="D24" s="62">
        <f>Плотникова!F6</f>
        <v>0</v>
      </c>
      <c r="E24" s="62">
        <f>Плотникова!G6</f>
        <v>0</v>
      </c>
      <c r="F24" s="62">
        <f>Плотникова!H6</f>
        <v>0</v>
      </c>
      <c r="G24" s="62">
        <f>Плотникова!I6</f>
        <v>0</v>
      </c>
      <c r="H24" s="62">
        <f>Плотникова!J6</f>
        <v>0</v>
      </c>
      <c r="I24" s="62">
        <f>Плотникова!K6</f>
        <v>0</v>
      </c>
      <c r="J24" s="62">
        <f>Плотникова!L6</f>
        <v>0</v>
      </c>
      <c r="K24" s="62">
        <f>Плотникова!M6</f>
        <v>0</v>
      </c>
      <c r="L24" s="62">
        <f>Плотникова!N6</f>
        <v>0</v>
      </c>
      <c r="M24" s="62">
        <f>Плотникова!O6</f>
        <v>0</v>
      </c>
      <c r="N24" s="62">
        <f>Плотникова!P6</f>
        <v>0</v>
      </c>
      <c r="O24" s="62">
        <f>Плотникова!Q6</f>
        <v>0</v>
      </c>
      <c r="P24" s="62">
        <f>Плотникова!R6</f>
        <v>0</v>
      </c>
      <c r="Q24" s="62">
        <f>Плотникова!S6</f>
        <v>0</v>
      </c>
      <c r="R24" s="62">
        <f>Плотникова!T6</f>
        <v>0</v>
      </c>
      <c r="S24" s="62">
        <f>Плотникова!U6</f>
        <v>0</v>
      </c>
      <c r="T24" s="62">
        <f>Плотникова!V6</f>
        <v>0</v>
      </c>
      <c r="U24" s="62">
        <f>Плотникова!W6</f>
        <v>0</v>
      </c>
      <c r="V24" s="62">
        <f>Плотникова!X6</f>
        <v>0</v>
      </c>
      <c r="W24" s="62">
        <f>Плотникова!Y6</f>
        <v>0</v>
      </c>
    </row>
    <row r="25" spans="1:23" ht="87.75" customHeight="1">
      <c r="A25" s="13" t="s">
        <v>11</v>
      </c>
      <c r="B25" s="76" t="s">
        <v>46</v>
      </c>
      <c r="C25" s="18">
        <v>1</v>
      </c>
      <c r="D25" s="62">
        <f>Плотникова!F7</f>
        <v>1</v>
      </c>
      <c r="E25" s="62">
        <f>Плотникова!G7</f>
        <v>1</v>
      </c>
      <c r="F25" s="62">
        <f>Плотникова!H7</f>
        <v>1</v>
      </c>
      <c r="G25" s="62">
        <f>Плотникова!I7</f>
        <v>1</v>
      </c>
      <c r="H25" s="62">
        <f>Плотникова!J7</f>
        <v>1</v>
      </c>
      <c r="I25" s="62">
        <f>Плотникова!K7</f>
        <v>1</v>
      </c>
      <c r="J25" s="62">
        <f>Плотникова!L7</f>
        <v>0</v>
      </c>
      <c r="K25" s="62">
        <f>Плотникова!M7</f>
        <v>1</v>
      </c>
      <c r="L25" s="62">
        <f>Плотникова!N7</f>
        <v>1</v>
      </c>
      <c r="M25" s="62">
        <f>Плотникова!O7</f>
        <v>1</v>
      </c>
      <c r="N25" s="62">
        <f>Плотникова!P7</f>
        <v>1</v>
      </c>
      <c r="O25" s="62">
        <f>Плотникова!Q7</f>
        <v>1</v>
      </c>
      <c r="P25" s="62">
        <f>Плотникова!R7</f>
        <v>1</v>
      </c>
      <c r="Q25" s="62">
        <f>Плотникова!S7</f>
        <v>1</v>
      </c>
      <c r="R25" s="62">
        <f>Плотникова!T7</f>
        <v>1</v>
      </c>
      <c r="S25" s="62">
        <f>Плотникова!U7</f>
        <v>1</v>
      </c>
      <c r="T25" s="62">
        <f>Плотникова!V7</f>
        <v>1</v>
      </c>
      <c r="U25" s="62">
        <f>Плотникова!W7</f>
        <v>1</v>
      </c>
      <c r="V25" s="62">
        <f>Плотникова!X7</f>
        <v>1</v>
      </c>
      <c r="W25" s="62">
        <f>Плотникова!Y7</f>
        <v>1</v>
      </c>
    </row>
    <row r="26" spans="1:23" ht="64.5" customHeight="1" thickBot="1">
      <c r="A26" s="13" t="s">
        <v>12</v>
      </c>
      <c r="B26" s="25" t="s">
        <v>195</v>
      </c>
      <c r="C26" s="26">
        <v>3</v>
      </c>
      <c r="D26" s="62">
        <f>Плотникова!F8</f>
        <v>2</v>
      </c>
      <c r="E26" s="62">
        <f>Плотникова!G8</f>
        <v>3</v>
      </c>
      <c r="F26" s="62">
        <f>Плотникова!H8</f>
        <v>2</v>
      </c>
      <c r="G26" s="62">
        <f>Плотникова!I8</f>
        <v>3</v>
      </c>
      <c r="H26" s="62">
        <f>Плотникова!J8</f>
        <v>3</v>
      </c>
      <c r="I26" s="62">
        <f>Плотникова!K8</f>
        <v>2</v>
      </c>
      <c r="J26" s="62">
        <f>Плотникова!L8</f>
        <v>1</v>
      </c>
      <c r="K26" s="62">
        <f>Плотникова!M8</f>
        <v>2</v>
      </c>
      <c r="L26" s="62">
        <f>Плотникова!N8</f>
        <v>3</v>
      </c>
      <c r="M26" s="62">
        <f>Плотникова!O8</f>
        <v>2</v>
      </c>
      <c r="N26" s="62">
        <f>Плотникова!P8</f>
        <v>3</v>
      </c>
      <c r="O26" s="62">
        <f>Плотникова!Q8</f>
        <v>2</v>
      </c>
      <c r="P26" s="62">
        <f>Плотникова!R8</f>
        <v>1</v>
      </c>
      <c r="Q26" s="62">
        <f>Плотникова!S8</f>
        <v>0</v>
      </c>
      <c r="R26" s="62">
        <f>Плотникова!T8</f>
        <v>2</v>
      </c>
      <c r="S26" s="62">
        <f>Плотникова!U8</f>
        <v>0</v>
      </c>
      <c r="T26" s="62">
        <f>Плотникова!V8</f>
        <v>3</v>
      </c>
      <c r="U26" s="62">
        <f>Плотникова!W8</f>
        <v>3</v>
      </c>
      <c r="V26" s="62">
        <f>Плотникова!X8</f>
        <v>1</v>
      </c>
      <c r="W26" s="62">
        <f>Плотникова!Y8</f>
        <v>2</v>
      </c>
    </row>
    <row r="27" spans="1:23" ht="38.25" customHeight="1" thickBot="1">
      <c r="A27" s="13" t="s">
        <v>13</v>
      </c>
      <c r="B27" s="26" t="s">
        <v>29</v>
      </c>
      <c r="C27" s="26">
        <v>3</v>
      </c>
      <c r="D27" s="62">
        <f>Плотникова!F12</f>
        <v>2</v>
      </c>
      <c r="E27" s="62">
        <f>Плотникова!G12</f>
        <v>1</v>
      </c>
      <c r="F27" s="62">
        <f>Плотникова!H12</f>
        <v>3</v>
      </c>
      <c r="G27" s="62">
        <f>Плотникова!I12</f>
        <v>3</v>
      </c>
      <c r="H27" s="62">
        <f>Плотникова!J12</f>
        <v>2</v>
      </c>
      <c r="I27" s="62">
        <f>Плотникова!K12</f>
        <v>1</v>
      </c>
      <c r="J27" s="62">
        <f>Плотникова!L12</f>
        <v>0</v>
      </c>
      <c r="K27" s="62">
        <f>Плотникова!M12</f>
        <v>0</v>
      </c>
      <c r="L27" s="62">
        <f>Плотникова!N12</f>
        <v>0</v>
      </c>
      <c r="M27" s="62">
        <f>Плотникова!O12</f>
        <v>0</v>
      </c>
      <c r="N27" s="62">
        <f>Плотникова!P12</f>
        <v>0</v>
      </c>
      <c r="O27" s="62">
        <f>Плотникова!Q12</f>
        <v>0</v>
      </c>
      <c r="P27" s="62">
        <f>Плотникова!R12</f>
        <v>0</v>
      </c>
      <c r="Q27" s="62">
        <f>Плотникова!S12</f>
        <v>0</v>
      </c>
      <c r="R27" s="62">
        <f>Плотникова!T12</f>
        <v>0</v>
      </c>
      <c r="S27" s="62">
        <f>Плотникова!U12</f>
        <v>0</v>
      </c>
      <c r="T27" s="62">
        <f>Плотникова!V12</f>
        <v>2</v>
      </c>
      <c r="U27" s="62">
        <f>Плотникова!W12</f>
        <v>0</v>
      </c>
      <c r="V27" s="62">
        <f>Плотникова!X12</f>
        <v>0</v>
      </c>
      <c r="W27" s="62">
        <f>Плотникова!Y12</f>
        <v>0</v>
      </c>
    </row>
    <row r="28" spans="1:23" ht="39.75" customHeight="1" thickBot="1">
      <c r="A28" s="13" t="s">
        <v>14</v>
      </c>
      <c r="B28" s="28" t="s">
        <v>30</v>
      </c>
      <c r="C28" s="26">
        <v>3</v>
      </c>
      <c r="D28" s="62">
        <f>Плотникова!F13</f>
        <v>3</v>
      </c>
      <c r="E28" s="62">
        <f>Плотникова!G13</f>
        <v>3</v>
      </c>
      <c r="F28" s="62">
        <f>Плотникова!H13</f>
        <v>3</v>
      </c>
      <c r="G28" s="62">
        <f>Плотникова!I13</f>
        <v>3</v>
      </c>
      <c r="H28" s="62">
        <f>Плотникова!J13</f>
        <v>3</v>
      </c>
      <c r="I28" s="62">
        <f>Плотникова!K13</f>
        <v>3</v>
      </c>
      <c r="J28" s="62">
        <f>Плотникова!L13</f>
        <v>3</v>
      </c>
      <c r="K28" s="62">
        <f>Плотникова!M13</f>
        <v>0</v>
      </c>
      <c r="L28" s="62">
        <f>Плотникова!N13</f>
        <v>3</v>
      </c>
      <c r="M28" s="62">
        <f>Плотникова!O13</f>
        <v>0</v>
      </c>
      <c r="N28" s="62">
        <f>Плотникова!P13</f>
        <v>0</v>
      </c>
      <c r="O28" s="62">
        <f>Плотникова!Q13</f>
        <v>3</v>
      </c>
      <c r="P28" s="62">
        <f>Плотникова!R13</f>
        <v>0</v>
      </c>
      <c r="Q28" s="62">
        <f>Плотникова!S13</f>
        <v>0</v>
      </c>
      <c r="R28" s="62">
        <f>Плотникова!T13</f>
        <v>0</v>
      </c>
      <c r="S28" s="62">
        <f>Плотникова!U13</f>
        <v>0</v>
      </c>
      <c r="T28" s="62">
        <f>Плотникова!V13</f>
        <v>3</v>
      </c>
      <c r="U28" s="62">
        <f>Плотникова!W13</f>
        <v>0</v>
      </c>
      <c r="V28" s="62">
        <f>Плотникова!X13</f>
        <v>0</v>
      </c>
      <c r="W28" s="62">
        <f>Плотникова!Y13</f>
        <v>0</v>
      </c>
    </row>
    <row r="29" spans="1:23" ht="36" customHeight="1" thickBot="1">
      <c r="A29" s="13" t="s">
        <v>15</v>
      </c>
      <c r="B29" s="28" t="s">
        <v>31</v>
      </c>
      <c r="C29" s="26">
        <v>3</v>
      </c>
      <c r="D29" s="62">
        <f>Плотникова!F14</f>
        <v>0</v>
      </c>
      <c r="E29" s="62">
        <f>Плотникова!G14</f>
        <v>3</v>
      </c>
      <c r="F29" s="62">
        <f>Плотникова!H14</f>
        <v>0</v>
      </c>
      <c r="G29" s="62">
        <f>Плотникова!I14</f>
        <v>0</v>
      </c>
      <c r="H29" s="62">
        <f>Плотникова!J14</f>
        <v>0</v>
      </c>
      <c r="I29" s="62">
        <f>Плотникова!K14</f>
        <v>0</v>
      </c>
      <c r="J29" s="62">
        <f>Плотникова!L14</f>
        <v>0</v>
      </c>
      <c r="K29" s="62">
        <f>Плотникова!M14</f>
        <v>0</v>
      </c>
      <c r="L29" s="62">
        <f>Плотникова!N14</f>
        <v>0</v>
      </c>
      <c r="M29" s="62">
        <f>Плотникова!O14</f>
        <v>0</v>
      </c>
      <c r="N29" s="62">
        <f>Плотникова!P14</f>
        <v>0</v>
      </c>
      <c r="O29" s="62">
        <f>Плотникова!Q14</f>
        <v>0</v>
      </c>
      <c r="P29" s="62">
        <f>Плотникова!R14</f>
        <v>0</v>
      </c>
      <c r="Q29" s="62">
        <f>Плотникова!S14</f>
        <v>0</v>
      </c>
      <c r="R29" s="62">
        <f>Плотникова!T14</f>
        <v>0</v>
      </c>
      <c r="S29" s="62">
        <f>Плотникова!U14</f>
        <v>0</v>
      </c>
      <c r="T29" s="62">
        <f>Плотникова!V14</f>
        <v>0</v>
      </c>
      <c r="U29" s="62">
        <f>Плотникова!W14</f>
        <v>0</v>
      </c>
      <c r="V29" s="62">
        <f>Плотникова!X14</f>
        <v>0</v>
      </c>
      <c r="W29" s="62">
        <f>Плотникова!Y14</f>
        <v>0</v>
      </c>
    </row>
    <row r="30" spans="1:23" ht="30" customHeight="1" thickBot="1">
      <c r="A30" s="13" t="s">
        <v>16</v>
      </c>
      <c r="B30" s="26" t="s">
        <v>129</v>
      </c>
      <c r="C30" s="26">
        <v>5</v>
      </c>
      <c r="D30" s="62">
        <f>Плотникова!F15</f>
        <v>3</v>
      </c>
      <c r="E30" s="62">
        <f>Плотникова!G15</f>
        <v>0</v>
      </c>
      <c r="F30" s="62">
        <f>Плотникова!H15</f>
        <v>0</v>
      </c>
      <c r="G30" s="62">
        <f>Плотникова!I15</f>
        <v>3</v>
      </c>
      <c r="H30" s="62">
        <f>Плотникова!J15</f>
        <v>3</v>
      </c>
      <c r="I30" s="62">
        <f>Плотникова!K15</f>
        <v>3</v>
      </c>
      <c r="J30" s="62">
        <f>Плотникова!L15</f>
        <v>3</v>
      </c>
      <c r="K30" s="62">
        <f>Плотникова!M15</f>
        <v>3</v>
      </c>
      <c r="L30" s="62">
        <f>Плотникова!N15</f>
        <v>3</v>
      </c>
      <c r="M30" s="62">
        <f>Плотникова!O15</f>
        <v>3</v>
      </c>
      <c r="N30" s="62">
        <f>Плотникова!P15</f>
        <v>0</v>
      </c>
      <c r="O30" s="62">
        <f>Плотникова!Q15</f>
        <v>3</v>
      </c>
      <c r="P30" s="62">
        <f>Плотникова!R15</f>
        <v>1</v>
      </c>
      <c r="Q30" s="62">
        <f>Плотникова!S15</f>
        <v>3</v>
      </c>
      <c r="R30" s="62">
        <f>Плотникова!T15</f>
        <v>3</v>
      </c>
      <c r="S30" s="62">
        <f>Плотникова!U15</f>
        <v>3</v>
      </c>
      <c r="T30" s="62">
        <f>Плотникова!V15</f>
        <v>3</v>
      </c>
      <c r="U30" s="62">
        <f>Плотникова!W15</f>
        <v>3</v>
      </c>
      <c r="V30" s="62">
        <f>Плотникова!X15</f>
        <v>3</v>
      </c>
      <c r="W30" s="62">
        <f>Плотникова!Y15</f>
        <v>3</v>
      </c>
    </row>
    <row r="31" spans="1:23" ht="30" customHeight="1" thickBot="1">
      <c r="A31" s="13" t="s">
        <v>17</v>
      </c>
      <c r="B31" s="26" t="s">
        <v>42</v>
      </c>
      <c r="C31" s="26">
        <v>3</v>
      </c>
      <c r="D31" s="62">
        <f>Плотникова!F16</f>
        <v>3</v>
      </c>
      <c r="E31" s="62">
        <f>Плотникова!G16</f>
        <v>6</v>
      </c>
      <c r="F31" s="62">
        <f>Плотникова!H16</f>
        <v>2</v>
      </c>
      <c r="G31" s="62">
        <f>Плотникова!I16</f>
        <v>1</v>
      </c>
      <c r="H31" s="62">
        <f>Плотникова!J16</f>
        <v>1</v>
      </c>
      <c r="I31" s="62">
        <f>Плотникова!K16</f>
        <v>4</v>
      </c>
      <c r="J31" s="62">
        <f>Плотникова!L16</f>
        <v>1</v>
      </c>
      <c r="K31" s="62">
        <f>Плотникова!M16</f>
        <v>0</v>
      </c>
      <c r="L31" s="62">
        <f>Плотникова!N16</f>
        <v>0</v>
      </c>
      <c r="M31" s="62">
        <f>Плотникова!O16</f>
        <v>0</v>
      </c>
      <c r="N31" s="62">
        <f>Плотникова!P16</f>
        <v>0</v>
      </c>
      <c r="O31" s="62">
        <f>Плотникова!Q16</f>
        <v>0</v>
      </c>
      <c r="P31" s="62">
        <f>Плотникова!R16</f>
        <v>0</v>
      </c>
      <c r="Q31" s="62">
        <f>Плотникова!S16</f>
        <v>0</v>
      </c>
      <c r="R31" s="62">
        <f>Плотникова!T16</f>
        <v>0</v>
      </c>
      <c r="S31" s="62">
        <f>Плотникова!U16</f>
        <v>0</v>
      </c>
      <c r="T31" s="62">
        <f>Плотникова!V16</f>
        <v>0</v>
      </c>
      <c r="U31" s="62">
        <f>Плотникова!W16</f>
        <v>0</v>
      </c>
      <c r="V31" s="62">
        <f>Плотникова!X16</f>
        <v>0</v>
      </c>
      <c r="W31" s="62">
        <f>Плотникова!Y16</f>
        <v>0</v>
      </c>
    </row>
    <row r="32" spans="1:23" ht="50.25" customHeight="1" thickBot="1">
      <c r="A32" s="13" t="s">
        <v>19</v>
      </c>
      <c r="B32" s="26" t="s">
        <v>43</v>
      </c>
      <c r="C32" s="26">
        <v>8</v>
      </c>
      <c r="D32" s="62">
        <f>Плотникова!F17</f>
        <v>0</v>
      </c>
      <c r="E32" s="62">
        <f>Плотникова!G17</f>
        <v>0</v>
      </c>
      <c r="F32" s="62">
        <f>Плотникова!H17</f>
        <v>0</v>
      </c>
      <c r="G32" s="62">
        <f>Плотникова!I17</f>
        <v>0</v>
      </c>
      <c r="H32" s="62">
        <f>Плотникова!J17</f>
        <v>0</v>
      </c>
      <c r="I32" s="62">
        <f>Плотникова!K17</f>
        <v>0</v>
      </c>
      <c r="J32" s="62">
        <f>Плотникова!L17</f>
        <v>0</v>
      </c>
      <c r="K32" s="62">
        <f>Плотникова!M17</f>
        <v>0</v>
      </c>
      <c r="L32" s="62">
        <f>Плотникова!N17</f>
        <v>0</v>
      </c>
      <c r="M32" s="62">
        <f>Плотникова!O17</f>
        <v>0</v>
      </c>
      <c r="N32" s="62">
        <f>Плотникова!P17</f>
        <v>0</v>
      </c>
      <c r="O32" s="62">
        <f>Плотникова!Q17</f>
        <v>0</v>
      </c>
      <c r="P32" s="62">
        <f>Плотникова!R17</f>
        <v>0</v>
      </c>
      <c r="Q32" s="62">
        <f>Плотникова!S17</f>
        <v>0</v>
      </c>
      <c r="R32" s="62">
        <f>Плотникова!T17</f>
        <v>0</v>
      </c>
      <c r="S32" s="62">
        <f>Плотникова!U17</f>
        <v>0</v>
      </c>
      <c r="T32" s="62">
        <f>Плотникова!V17</f>
        <v>0</v>
      </c>
      <c r="U32" s="62">
        <f>Плотникова!W17</f>
        <v>0</v>
      </c>
      <c r="V32" s="62">
        <f>Плотникова!X17</f>
        <v>0</v>
      </c>
      <c r="W32" s="62">
        <f>Плотникова!Y17</f>
        <v>0</v>
      </c>
    </row>
    <row r="33" spans="1:23" ht="30" customHeight="1">
      <c r="A33" s="13" t="s">
        <v>20</v>
      </c>
      <c r="B33" s="29" t="s">
        <v>32</v>
      </c>
      <c r="C33" s="29">
        <v>3</v>
      </c>
      <c r="D33" s="62">
        <f>Плотникова!F18</f>
        <v>10</v>
      </c>
      <c r="E33" s="62">
        <f>Плотникова!G18</f>
        <v>10</v>
      </c>
      <c r="F33" s="62">
        <f>Плотникова!H18</f>
        <v>10</v>
      </c>
      <c r="G33" s="62">
        <f>Плотникова!I18</f>
        <v>10</v>
      </c>
      <c r="H33" s="62">
        <f>Плотникова!J18</f>
        <v>10</v>
      </c>
      <c r="I33" s="62">
        <f>Плотникова!K18</f>
        <v>10</v>
      </c>
      <c r="J33" s="62">
        <f>Плотникова!L18</f>
        <v>0</v>
      </c>
      <c r="K33" s="62">
        <f>Плотникова!M18</f>
        <v>0</v>
      </c>
      <c r="L33" s="62">
        <f>Плотникова!N18</f>
        <v>0</v>
      </c>
      <c r="M33" s="62">
        <f>Плотникова!O18</f>
        <v>0</v>
      </c>
      <c r="N33" s="62">
        <f>Плотникова!P18</f>
        <v>0</v>
      </c>
      <c r="O33" s="62">
        <f>Плотникова!Q18</f>
        <v>0</v>
      </c>
      <c r="P33" s="62">
        <f>Плотникова!R18</f>
        <v>0</v>
      </c>
      <c r="Q33" s="62">
        <f>Плотникова!S18</f>
        <v>0</v>
      </c>
      <c r="R33" s="62">
        <f>Плотникова!T18</f>
        <v>0</v>
      </c>
      <c r="S33" s="62">
        <f>Плотникова!U18</f>
        <v>0</v>
      </c>
      <c r="T33" s="62">
        <f>Плотникова!V18</f>
        <v>0</v>
      </c>
      <c r="U33" s="62">
        <f>Плотникова!W18</f>
        <v>0</v>
      </c>
      <c r="V33" s="62">
        <f>Плотникова!X18</f>
        <v>0</v>
      </c>
      <c r="W33" s="62">
        <f>Плотникова!Y18</f>
        <v>0</v>
      </c>
    </row>
    <row r="34" spans="1:23" ht="48.75" customHeight="1">
      <c r="A34" s="106" t="s">
        <v>21</v>
      </c>
      <c r="B34" s="107" t="s">
        <v>132</v>
      </c>
      <c r="C34" s="107">
        <v>18</v>
      </c>
      <c r="D34" s="62">
        <f>Плотникова!F19</f>
        <v>0</v>
      </c>
      <c r="E34" s="62">
        <f>Плотникова!G19</f>
        <v>0</v>
      </c>
      <c r="F34" s="62">
        <f>Плотникова!H19</f>
        <v>0</v>
      </c>
      <c r="G34" s="62">
        <f>Плотникова!I19</f>
        <v>0</v>
      </c>
      <c r="H34" s="62">
        <f>Плотникова!J19</f>
        <v>0</v>
      </c>
      <c r="I34" s="62">
        <f>Плотникова!K19</f>
        <v>0</v>
      </c>
      <c r="J34" s="62">
        <f>Плотникова!L19</f>
        <v>0</v>
      </c>
      <c r="K34" s="62">
        <f>Плотникова!M19</f>
        <v>0</v>
      </c>
      <c r="L34" s="62">
        <f>Плотникова!N19</f>
        <v>0</v>
      </c>
      <c r="M34" s="62">
        <f>Плотникова!O19</f>
        <v>0</v>
      </c>
      <c r="N34" s="62">
        <f>Плотникова!P19</f>
        <v>0</v>
      </c>
      <c r="O34" s="62">
        <f>Плотникова!Q19</f>
        <v>0</v>
      </c>
      <c r="P34" s="62">
        <f>Плотникова!R19</f>
        <v>0</v>
      </c>
      <c r="Q34" s="62">
        <f>Плотникова!S19</f>
        <v>0</v>
      </c>
      <c r="R34" s="62">
        <f>Плотникова!T19</f>
        <v>0</v>
      </c>
      <c r="S34" s="62">
        <f>Плотникова!U19</f>
        <v>0</v>
      </c>
      <c r="T34" s="62">
        <f>Плотникова!V19</f>
        <v>0</v>
      </c>
      <c r="U34" s="62">
        <f>Плотникова!W19</f>
        <v>0</v>
      </c>
      <c r="V34" s="62">
        <f>Плотникова!X19</f>
        <v>0</v>
      </c>
      <c r="W34" s="62">
        <f>Плотникова!Y19</f>
        <v>0</v>
      </c>
    </row>
    <row r="35" spans="1:23" s="104" customFormat="1" ht="48.75" customHeight="1">
      <c r="A35" s="14" t="s">
        <v>221</v>
      </c>
      <c r="B35" s="108" t="s">
        <v>217</v>
      </c>
      <c r="C35" s="108">
        <v>10</v>
      </c>
      <c r="D35" s="62">
        <f>Плотникова!F20</f>
        <v>0</v>
      </c>
      <c r="E35" s="62">
        <f>Плотникова!G20</f>
        <v>0</v>
      </c>
      <c r="F35" s="62">
        <f>Плотникова!H20</f>
        <v>0</v>
      </c>
      <c r="G35" s="62">
        <f>Плотникова!I20</f>
        <v>0</v>
      </c>
      <c r="H35" s="62">
        <f>Плотникова!J20</f>
        <v>0</v>
      </c>
      <c r="I35" s="62">
        <f>Плотникова!K20</f>
        <v>0</v>
      </c>
      <c r="J35" s="62">
        <f>Плотникова!L20</f>
        <v>0</v>
      </c>
      <c r="K35" s="62">
        <f>Плотникова!M20</f>
        <v>0</v>
      </c>
      <c r="L35" s="62">
        <f>Плотникова!N20</f>
        <v>0</v>
      </c>
      <c r="M35" s="62">
        <f>Плотникова!O20</f>
        <v>0</v>
      </c>
      <c r="N35" s="62">
        <f>Плотникова!P20</f>
        <v>0</v>
      </c>
      <c r="O35" s="62">
        <f>Плотникова!Q20</f>
        <v>0</v>
      </c>
      <c r="P35" s="62">
        <f>Плотникова!R20</f>
        <v>0</v>
      </c>
      <c r="Q35" s="62">
        <f>Плотникова!S20</f>
        <v>0</v>
      </c>
      <c r="R35" s="62">
        <f>Плотникова!T20</f>
        <v>0</v>
      </c>
      <c r="S35" s="62">
        <f>Плотникова!U20</f>
        <v>0</v>
      </c>
      <c r="T35" s="62">
        <f>Плотникова!V20</f>
        <v>0</v>
      </c>
      <c r="U35" s="62">
        <f>Плотникова!W20</f>
        <v>0</v>
      </c>
      <c r="V35" s="62">
        <f>Плотникова!X20</f>
        <v>0</v>
      </c>
      <c r="W35" s="62">
        <f>Плотникова!Y20</f>
        <v>0</v>
      </c>
    </row>
    <row r="36" spans="1:23" s="104" customFormat="1" ht="48.75" customHeight="1">
      <c r="A36" s="14" t="s">
        <v>222</v>
      </c>
      <c r="B36" s="108" t="s">
        <v>218</v>
      </c>
      <c r="C36" s="108">
        <v>10</v>
      </c>
      <c r="D36" s="62">
        <f>Плотникова!F21</f>
        <v>0</v>
      </c>
      <c r="E36" s="62">
        <f>Плотникова!G21</f>
        <v>0</v>
      </c>
      <c r="F36" s="62">
        <f>Плотникова!H21</f>
        <v>0</v>
      </c>
      <c r="G36" s="62">
        <f>Плотникова!I21</f>
        <v>0</v>
      </c>
      <c r="H36" s="62">
        <f>Плотникова!J21</f>
        <v>0</v>
      </c>
      <c r="I36" s="62">
        <f>Плотникова!K21</f>
        <v>0</v>
      </c>
      <c r="J36" s="62">
        <f>Плотникова!L21</f>
        <v>0</v>
      </c>
      <c r="K36" s="62">
        <f>Плотникова!M21</f>
        <v>0</v>
      </c>
      <c r="L36" s="62">
        <f>Плотникова!N21</f>
        <v>0</v>
      </c>
      <c r="M36" s="62">
        <f>Плотникова!O21</f>
        <v>0</v>
      </c>
      <c r="N36" s="62">
        <f>Плотникова!P21</f>
        <v>0</v>
      </c>
      <c r="O36" s="62">
        <f>Плотникова!Q21</f>
        <v>0</v>
      </c>
      <c r="P36" s="62">
        <f>Плотникова!R21</f>
        <v>0</v>
      </c>
      <c r="Q36" s="62">
        <f>Плотникова!S21</f>
        <v>0</v>
      </c>
      <c r="R36" s="62">
        <f>Плотникова!T21</f>
        <v>0</v>
      </c>
      <c r="S36" s="62">
        <f>Плотникова!U21</f>
        <v>0</v>
      </c>
      <c r="T36" s="62">
        <f>Плотникова!V21</f>
        <v>0</v>
      </c>
      <c r="U36" s="62">
        <f>Плотникова!W21</f>
        <v>0</v>
      </c>
      <c r="V36" s="62">
        <f>Плотникова!X21</f>
        <v>0</v>
      </c>
      <c r="W36" s="62">
        <f>Плотникова!Y21</f>
        <v>0</v>
      </c>
    </row>
    <row r="37" spans="1:23" ht="15.75" customHeight="1">
      <c r="A37" s="150" t="s">
        <v>39</v>
      </c>
      <c r="B37" s="151"/>
      <c r="C37" s="152"/>
      <c r="D37" s="62">
        <f t="shared" ref="D37:W37" si="1">SUM(D23:D34)</f>
        <v>24</v>
      </c>
      <c r="E37" s="62">
        <f t="shared" si="1"/>
        <v>27</v>
      </c>
      <c r="F37" s="62">
        <f t="shared" si="1"/>
        <v>21</v>
      </c>
      <c r="G37" s="62">
        <f t="shared" si="1"/>
        <v>24</v>
      </c>
      <c r="H37" s="62">
        <f t="shared" si="1"/>
        <v>23</v>
      </c>
      <c r="I37" s="62">
        <f t="shared" si="1"/>
        <v>24</v>
      </c>
      <c r="J37" s="62">
        <f t="shared" si="1"/>
        <v>8</v>
      </c>
      <c r="K37" s="62">
        <f t="shared" si="1"/>
        <v>6</v>
      </c>
      <c r="L37" s="62">
        <f t="shared" si="1"/>
        <v>10</v>
      </c>
      <c r="M37" s="62">
        <f t="shared" si="1"/>
        <v>6</v>
      </c>
      <c r="N37" s="62">
        <f t="shared" si="1"/>
        <v>4</v>
      </c>
      <c r="O37" s="62">
        <f t="shared" si="1"/>
        <v>9</v>
      </c>
      <c r="P37" s="62">
        <f t="shared" si="1"/>
        <v>3</v>
      </c>
      <c r="Q37" s="62">
        <f t="shared" si="1"/>
        <v>4</v>
      </c>
      <c r="R37" s="62">
        <f t="shared" si="1"/>
        <v>6</v>
      </c>
      <c r="S37" s="62">
        <f t="shared" si="1"/>
        <v>4</v>
      </c>
      <c r="T37" s="62">
        <f t="shared" si="1"/>
        <v>12</v>
      </c>
      <c r="U37" s="62">
        <f t="shared" si="1"/>
        <v>7</v>
      </c>
      <c r="V37" s="62">
        <f t="shared" si="1"/>
        <v>5</v>
      </c>
      <c r="W37" s="62">
        <f t="shared" si="1"/>
        <v>6</v>
      </c>
    </row>
    <row r="38" spans="1:23" ht="30" customHeight="1">
      <c r="A38" s="136" t="s">
        <v>224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1:23" ht="30" customHeight="1" thickBot="1">
      <c r="A39" s="63" t="s">
        <v>22</v>
      </c>
      <c r="B39" s="79" t="s">
        <v>36</v>
      </c>
      <c r="C39" s="79">
        <v>100</v>
      </c>
      <c r="D39" s="60">
        <f>'Колушкина ХудяковПопова'!F4</f>
        <v>0</v>
      </c>
      <c r="E39" s="60">
        <f>'Колушкина ХудяковПопова'!G4</f>
        <v>0</v>
      </c>
      <c r="F39" s="60">
        <f>'Колушкина ХудяковПопова'!H4</f>
        <v>0</v>
      </c>
      <c r="G39" s="60">
        <f>'Колушкина ХудяковПопова'!I4</f>
        <v>0</v>
      </c>
      <c r="H39" s="60">
        <f>'Колушкина ХудяковПопова'!J4</f>
        <v>0</v>
      </c>
      <c r="I39" s="60">
        <f>'Колушкина ХудяковПопова'!K4</f>
        <v>0</v>
      </c>
      <c r="J39" s="60">
        <f>'Колушкина ХудяковПопова'!L4</f>
        <v>0</v>
      </c>
      <c r="K39" s="60">
        <f>'Колушкина ХудяковПопова'!M4</f>
        <v>0</v>
      </c>
      <c r="L39" s="60">
        <f>'Колушкина ХудяковПопова'!N4</f>
        <v>0</v>
      </c>
      <c r="M39" s="60">
        <f>'Колушкина ХудяковПопова'!O4</f>
        <v>0</v>
      </c>
      <c r="N39" s="60">
        <f>'Колушкина ХудяковПопова'!P4</f>
        <v>0</v>
      </c>
      <c r="O39" s="60">
        <f>'Колушкина ХудяковПопова'!Q4</f>
        <v>0</v>
      </c>
      <c r="P39" s="60">
        <f>'Колушкина ХудяковПопова'!R4</f>
        <v>0</v>
      </c>
      <c r="Q39" s="60">
        <f>'Колушкина ХудяковПопова'!S4</f>
        <v>0</v>
      </c>
      <c r="R39" s="60">
        <f>'Колушкина ХудяковПопова'!T4</f>
        <v>0</v>
      </c>
      <c r="S39" s="60">
        <f>'Колушкина ХудяковПопова'!U4</f>
        <v>0</v>
      </c>
      <c r="T39" s="60">
        <f>'Колушкина ХудяковПопова'!V4</f>
        <v>0</v>
      </c>
      <c r="U39" s="60">
        <f>'Колушкина ХудяковПопова'!W4</f>
        <v>0</v>
      </c>
      <c r="V39" s="60">
        <f>'Колушкина ХудяковПопова'!X4</f>
        <v>0</v>
      </c>
      <c r="W39" s="60">
        <f>'Колушкина ХудяковПопова'!Y4</f>
        <v>0</v>
      </c>
    </row>
    <row r="40" spans="1:23" ht="114" customHeight="1" thickBot="1">
      <c r="A40" s="13" t="s">
        <v>24</v>
      </c>
      <c r="B40" s="26" t="s">
        <v>33</v>
      </c>
      <c r="C40" s="26">
        <v>3</v>
      </c>
      <c r="D40" s="60">
        <f>'Колушкина ХудяковПопова'!F5</f>
        <v>0</v>
      </c>
      <c r="E40" s="60">
        <f>'Колушкина ХудяковПопова'!G5</f>
        <v>0</v>
      </c>
      <c r="F40" s="60">
        <f>'Колушкина ХудяковПопова'!H5</f>
        <v>0</v>
      </c>
      <c r="G40" s="60">
        <f>'Колушкина ХудяковПопова'!I5</f>
        <v>0</v>
      </c>
      <c r="H40" s="60">
        <f>'Колушкина ХудяковПопова'!J5</f>
        <v>0</v>
      </c>
      <c r="I40" s="60">
        <f>'Колушкина ХудяковПопова'!K5</f>
        <v>0</v>
      </c>
      <c r="J40" s="60">
        <f>'Колушкина ХудяковПопова'!L5</f>
        <v>0</v>
      </c>
      <c r="K40" s="60">
        <f>'Колушкина ХудяковПопова'!M5</f>
        <v>0</v>
      </c>
      <c r="L40" s="60">
        <f>'Колушкина ХудяковПопова'!N5</f>
        <v>0</v>
      </c>
      <c r="M40" s="60">
        <f>'Колушкина ХудяковПопова'!O5</f>
        <v>0</v>
      </c>
      <c r="N40" s="60">
        <f>'Колушкина ХудяковПопова'!P5</f>
        <v>0</v>
      </c>
      <c r="O40" s="60">
        <f>'Колушкина ХудяковПопова'!Q5</f>
        <v>0</v>
      </c>
      <c r="P40" s="60">
        <f>'Колушкина ХудяковПопова'!R5</f>
        <v>0</v>
      </c>
      <c r="Q40" s="60">
        <f>'Колушкина ХудяковПопова'!S5</f>
        <v>0</v>
      </c>
      <c r="R40" s="60">
        <f>'Колушкина ХудяковПопова'!T5</f>
        <v>0</v>
      </c>
      <c r="S40" s="60">
        <f>'Колушкина ХудяковПопова'!U5</f>
        <v>0</v>
      </c>
      <c r="T40" s="60">
        <f>'Колушкина ХудяковПопова'!V5</f>
        <v>0</v>
      </c>
      <c r="U40" s="60">
        <f>'Колушкина ХудяковПопова'!W5</f>
        <v>0</v>
      </c>
      <c r="V40" s="60">
        <f>'Колушкина ХудяковПопова'!X5</f>
        <v>0</v>
      </c>
      <c r="W40" s="60">
        <f>'Колушкина ХудяковПопова'!Y5</f>
        <v>0</v>
      </c>
    </row>
    <row r="41" spans="1:23" ht="60" customHeight="1" thickBot="1">
      <c r="A41" s="65" t="s">
        <v>25</v>
      </c>
      <c r="B41" s="26" t="s">
        <v>50</v>
      </c>
      <c r="C41" s="26">
        <v>3</v>
      </c>
      <c r="D41" s="60">
        <f>'Колушкина ХудяковПопова'!F6</f>
        <v>0</v>
      </c>
      <c r="E41" s="60">
        <f>'Колушкина ХудяковПопова'!G6</f>
        <v>0</v>
      </c>
      <c r="F41" s="60">
        <f>'Колушкина ХудяковПопова'!H6</f>
        <v>0</v>
      </c>
      <c r="G41" s="60">
        <f>'Колушкина ХудяковПопова'!I6</f>
        <v>0</v>
      </c>
      <c r="H41" s="60">
        <f>'Колушкина ХудяковПопова'!J6</f>
        <v>0</v>
      </c>
      <c r="I41" s="60">
        <f>'Колушкина ХудяковПопова'!K6</f>
        <v>0</v>
      </c>
      <c r="J41" s="60">
        <f>'Колушкина ХудяковПопова'!L6</f>
        <v>0</v>
      </c>
      <c r="K41" s="60">
        <f>'Колушкина ХудяковПопова'!M6</f>
        <v>0</v>
      </c>
      <c r="L41" s="60">
        <f>'Колушкина ХудяковПопова'!N6</f>
        <v>0</v>
      </c>
      <c r="M41" s="60">
        <f>'Колушкина ХудяковПопова'!O6</f>
        <v>0</v>
      </c>
      <c r="N41" s="60">
        <f>'Колушкина ХудяковПопова'!P6</f>
        <v>0</v>
      </c>
      <c r="O41" s="60">
        <f>'Колушкина ХудяковПопова'!Q6</f>
        <v>0</v>
      </c>
      <c r="P41" s="60">
        <f>'Колушкина ХудяковПопова'!R6</f>
        <v>0</v>
      </c>
      <c r="Q41" s="60">
        <f>'Колушкина ХудяковПопова'!S6</f>
        <v>0</v>
      </c>
      <c r="R41" s="60">
        <f>'Колушкина ХудяковПопова'!T6</f>
        <v>0</v>
      </c>
      <c r="S41" s="60">
        <f>'Колушкина ХудяковПопова'!U6</f>
        <v>0</v>
      </c>
      <c r="T41" s="60">
        <f>'Колушкина ХудяковПопова'!V6</f>
        <v>0</v>
      </c>
      <c r="U41" s="60">
        <f>'Колушкина ХудяковПопова'!W6</f>
        <v>0</v>
      </c>
      <c r="V41" s="60">
        <f>'Колушкина ХудяковПопова'!X6</f>
        <v>0</v>
      </c>
      <c r="W41" s="60">
        <f>'Колушкина ХудяковПопова'!Y6</f>
        <v>0</v>
      </c>
    </row>
    <row r="42" spans="1:23" ht="23.25" customHeight="1" thickBot="1">
      <c r="A42" s="58" t="s">
        <v>196</v>
      </c>
      <c r="B42" s="26" t="s">
        <v>34</v>
      </c>
      <c r="C42" s="26">
        <v>3</v>
      </c>
      <c r="D42" s="60">
        <f>'Колушкина ХудяковПопова'!F7</f>
        <v>0</v>
      </c>
      <c r="E42" s="60">
        <f>'Колушкина ХудяковПопова'!G7</f>
        <v>0</v>
      </c>
      <c r="F42" s="60">
        <f>'Колушкина ХудяковПопова'!H7</f>
        <v>0</v>
      </c>
      <c r="G42" s="60">
        <f>'Колушкина ХудяковПопова'!I7</f>
        <v>0</v>
      </c>
      <c r="H42" s="60">
        <f>'Колушкина ХудяковПопова'!J7</f>
        <v>0</v>
      </c>
      <c r="I42" s="60">
        <f>'Колушкина ХудяковПопова'!K7</f>
        <v>0</v>
      </c>
      <c r="J42" s="60">
        <f>'Колушкина ХудяковПопова'!L7</f>
        <v>0</v>
      </c>
      <c r="K42" s="60">
        <f>'Колушкина ХудяковПопова'!M7</f>
        <v>0</v>
      </c>
      <c r="L42" s="60">
        <f>'Колушкина ХудяковПопова'!N7</f>
        <v>0</v>
      </c>
      <c r="M42" s="60">
        <f>'Колушкина ХудяковПопова'!O7</f>
        <v>0</v>
      </c>
      <c r="N42" s="60">
        <f>'Колушкина ХудяковПопова'!P7</f>
        <v>0</v>
      </c>
      <c r="O42" s="60">
        <f>'Колушкина ХудяковПопова'!Q7</f>
        <v>0</v>
      </c>
      <c r="P42" s="60">
        <f>'Колушкина ХудяковПопова'!R7</f>
        <v>0</v>
      </c>
      <c r="Q42" s="60">
        <f>'Колушкина ХудяковПопова'!S7</f>
        <v>0</v>
      </c>
      <c r="R42" s="60">
        <f>'Колушкина ХудяковПопова'!T7</f>
        <v>0</v>
      </c>
      <c r="S42" s="60">
        <f>'Колушкина ХудяковПопова'!U7</f>
        <v>0</v>
      </c>
      <c r="T42" s="60">
        <f>'Колушкина ХудяковПопова'!V7</f>
        <v>0</v>
      </c>
      <c r="U42" s="60">
        <f>'Колушкина ХудяковПопова'!W7</f>
        <v>0</v>
      </c>
      <c r="V42" s="60">
        <f>'Колушкина ХудяковПопова'!X7</f>
        <v>0</v>
      </c>
      <c r="W42" s="60">
        <f>'Колушкина ХудяковПопова'!Y7</f>
        <v>0</v>
      </c>
    </row>
    <row r="43" spans="1:23" ht="45" customHeight="1" thickBot="1">
      <c r="A43" s="58" t="s">
        <v>197</v>
      </c>
      <c r="B43" s="26" t="s">
        <v>49</v>
      </c>
      <c r="C43" s="26">
        <v>3</v>
      </c>
      <c r="D43" s="60">
        <f>'Колушкина ХудяковПопова'!F8</f>
        <v>3</v>
      </c>
      <c r="E43" s="60">
        <f>'Колушкина ХудяковПопова'!G8</f>
        <v>2</v>
      </c>
      <c r="F43" s="60">
        <f>'Колушкина ХудяковПопова'!H8</f>
        <v>2</v>
      </c>
      <c r="G43" s="60">
        <f>'Колушкина ХудяковПопова'!I8</f>
        <v>3</v>
      </c>
      <c r="H43" s="60">
        <f>'Колушкина ХудяковПопова'!J8</f>
        <v>3</v>
      </c>
      <c r="I43" s="60">
        <f>'Колушкина ХудяковПопова'!K8</f>
        <v>3</v>
      </c>
      <c r="J43" s="60">
        <f>'Колушкина ХудяковПопова'!L8</f>
        <v>3</v>
      </c>
      <c r="K43" s="60">
        <f>'Колушкина ХудяковПопова'!M8</f>
        <v>3</v>
      </c>
      <c r="L43" s="60">
        <f>'Колушкина ХудяковПопова'!N8</f>
        <v>3</v>
      </c>
      <c r="M43" s="60">
        <f>'Колушкина ХудяковПопова'!O8</f>
        <v>3</v>
      </c>
      <c r="N43" s="60">
        <f>'Колушкина ХудяковПопова'!P8</f>
        <v>3</v>
      </c>
      <c r="O43" s="60">
        <f>'Колушкина ХудяковПопова'!Q8</f>
        <v>3</v>
      </c>
      <c r="P43" s="60">
        <f>'Колушкина ХудяковПопова'!R8</f>
        <v>3</v>
      </c>
      <c r="Q43" s="60">
        <f>'Колушкина ХудяковПопова'!S8</f>
        <v>3</v>
      </c>
      <c r="R43" s="60">
        <f>'Колушкина ХудяковПопова'!T8</f>
        <v>3</v>
      </c>
      <c r="S43" s="60">
        <f>'Колушкина ХудяковПопова'!U8</f>
        <v>3</v>
      </c>
      <c r="T43" s="60">
        <f>'Колушкина ХудяковПопова'!V8</f>
        <v>3</v>
      </c>
      <c r="U43" s="60">
        <f>'Колушкина ХудяковПопова'!W8</f>
        <v>3</v>
      </c>
      <c r="V43" s="60">
        <f>'Колушкина ХудяковПопова'!X8</f>
        <v>3</v>
      </c>
      <c r="W43" s="60">
        <f>'Колушкина ХудяковПопова'!Y8</f>
        <v>2</v>
      </c>
    </row>
    <row r="44" spans="1:23" ht="45" customHeight="1" thickBot="1">
      <c r="A44" s="58" t="s">
        <v>198</v>
      </c>
      <c r="B44" s="29" t="s">
        <v>35</v>
      </c>
      <c r="C44" s="26">
        <v>3</v>
      </c>
      <c r="D44" s="60">
        <f>'Колушкина ХудяковПопова'!F9</f>
        <v>0</v>
      </c>
      <c r="E44" s="60">
        <f>'Колушкина ХудяковПопова'!G9</f>
        <v>0</v>
      </c>
      <c r="F44" s="60">
        <f>'Колушкина ХудяковПопова'!H9</f>
        <v>0</v>
      </c>
      <c r="G44" s="60">
        <f>'Колушкина ХудяковПопова'!I9</f>
        <v>0</v>
      </c>
      <c r="H44" s="60">
        <f>'Колушкина ХудяковПопова'!J9</f>
        <v>0</v>
      </c>
      <c r="I44" s="60">
        <f>'Колушкина ХудяковПопова'!K9</f>
        <v>0</v>
      </c>
      <c r="J44" s="60">
        <f>'Колушкина ХудяковПопова'!L9</f>
        <v>0</v>
      </c>
      <c r="K44" s="60">
        <f>'Колушкина ХудяковПопова'!M9</f>
        <v>0</v>
      </c>
      <c r="L44" s="60">
        <f>'Колушкина ХудяковПопова'!N9</f>
        <v>0</v>
      </c>
      <c r="M44" s="60">
        <f>'Колушкина ХудяковПопова'!O9</f>
        <v>0</v>
      </c>
      <c r="N44" s="60">
        <f>'Колушкина ХудяковПопова'!P9</f>
        <v>0</v>
      </c>
      <c r="O44" s="60">
        <f>'Колушкина ХудяковПопова'!Q9</f>
        <v>0</v>
      </c>
      <c r="P44" s="60">
        <f>'Колушкина ХудяковПопова'!R9</f>
        <v>0</v>
      </c>
      <c r="Q44" s="60">
        <f>'Колушкина ХудяковПопова'!S9</f>
        <v>0</v>
      </c>
      <c r="R44" s="60">
        <f>'Колушкина ХудяковПопова'!T9</f>
        <v>0</v>
      </c>
      <c r="S44" s="60">
        <f>'Колушкина ХудяковПопова'!U9</f>
        <v>0</v>
      </c>
      <c r="T44" s="60">
        <f>'Колушкина ХудяковПопова'!V9</f>
        <v>0</v>
      </c>
      <c r="U44" s="60">
        <f>'Колушкина ХудяковПопова'!W9</f>
        <v>0</v>
      </c>
      <c r="V44" s="60">
        <f>'Колушкина ХудяковПопова'!X9</f>
        <v>0</v>
      </c>
      <c r="W44" s="60">
        <f>'Колушкина ХудяковПопова'!Y9</f>
        <v>0</v>
      </c>
    </row>
    <row r="45" spans="1:23" ht="15.75" customHeight="1">
      <c r="A45" s="150" t="s">
        <v>39</v>
      </c>
      <c r="B45" s="151"/>
      <c r="C45" s="152"/>
      <c r="D45" s="62">
        <f t="shared" ref="D45:W45" si="2">SUM(D39:D44)</f>
        <v>3</v>
      </c>
      <c r="E45" s="62">
        <f t="shared" si="2"/>
        <v>2</v>
      </c>
      <c r="F45" s="62">
        <f t="shared" si="2"/>
        <v>2</v>
      </c>
      <c r="G45" s="62">
        <f>SUM(G39:G44)</f>
        <v>3</v>
      </c>
      <c r="H45" s="62">
        <f t="shared" si="2"/>
        <v>3</v>
      </c>
      <c r="I45" s="62">
        <f t="shared" si="2"/>
        <v>3</v>
      </c>
      <c r="J45" s="62">
        <f t="shared" si="2"/>
        <v>3</v>
      </c>
      <c r="K45" s="62">
        <f t="shared" si="2"/>
        <v>3</v>
      </c>
      <c r="L45" s="62">
        <f t="shared" si="2"/>
        <v>3</v>
      </c>
      <c r="M45" s="62">
        <f t="shared" si="2"/>
        <v>3</v>
      </c>
      <c r="N45" s="62">
        <f t="shared" si="2"/>
        <v>3</v>
      </c>
      <c r="O45" s="62">
        <f t="shared" si="2"/>
        <v>3</v>
      </c>
      <c r="P45" s="62">
        <f t="shared" si="2"/>
        <v>3</v>
      </c>
      <c r="Q45" s="62">
        <f t="shared" si="2"/>
        <v>3</v>
      </c>
      <c r="R45" s="62">
        <f t="shared" si="2"/>
        <v>3</v>
      </c>
      <c r="S45" s="62">
        <f t="shared" si="2"/>
        <v>3</v>
      </c>
      <c r="T45" s="62">
        <f t="shared" si="2"/>
        <v>3</v>
      </c>
      <c r="U45" s="62">
        <f t="shared" si="2"/>
        <v>3</v>
      </c>
      <c r="V45" s="62">
        <f t="shared" si="2"/>
        <v>3</v>
      </c>
      <c r="W45" s="62">
        <f t="shared" si="2"/>
        <v>2</v>
      </c>
    </row>
    <row r="46" spans="1:23" ht="42.75" customHeight="1">
      <c r="A46" s="136" t="s">
        <v>225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 ht="30" customHeight="1" thickBot="1">
      <c r="A47" s="84" t="s">
        <v>200</v>
      </c>
      <c r="B47" s="25" t="s">
        <v>68</v>
      </c>
      <c r="C47" s="64">
        <v>3</v>
      </c>
      <c r="D47" s="60">
        <f>'Батталова Роньжина'!F5</f>
        <v>0</v>
      </c>
      <c r="E47" s="60">
        <f>'Батталова Роньжина'!G5</f>
        <v>0</v>
      </c>
      <c r="F47" s="60">
        <f>'Батталова Роньжина'!H5</f>
        <v>0</v>
      </c>
      <c r="G47" s="60">
        <f>'Батталова Роньжина'!I5</f>
        <v>0</v>
      </c>
      <c r="H47" s="60">
        <f>'Батталова Роньжина'!J5</f>
        <v>0</v>
      </c>
      <c r="I47" s="60">
        <f>'Батталова Роньжина'!K5</f>
        <v>0</v>
      </c>
      <c r="J47" s="60">
        <f>'Батталова Роньжина'!L5</f>
        <v>0</v>
      </c>
      <c r="K47" s="60">
        <f>'Батталова Роньжина'!M5</f>
        <v>0</v>
      </c>
      <c r="L47" s="60">
        <f>'Батталова Роньжина'!N5</f>
        <v>0</v>
      </c>
      <c r="M47" s="60">
        <f>'Батталова Роньжина'!O5</f>
        <v>0</v>
      </c>
      <c r="N47" s="60">
        <f>'Батталова Роньжина'!P5</f>
        <v>0</v>
      </c>
      <c r="O47" s="60">
        <f>'Батталова Роньжина'!Q5</f>
        <v>0</v>
      </c>
      <c r="P47" s="60">
        <f>'Батталова Роньжина'!R5</f>
        <v>0</v>
      </c>
      <c r="Q47" s="60">
        <f>'Батталова Роньжина'!S5</f>
        <v>0</v>
      </c>
      <c r="R47" s="60">
        <f>'Батталова Роньжина'!T5</f>
        <v>0</v>
      </c>
      <c r="S47" s="60">
        <f>'Батталова Роньжина'!U5</f>
        <v>0</v>
      </c>
      <c r="T47" s="60">
        <f>'Батталова Роньжина'!V5</f>
        <v>0</v>
      </c>
      <c r="U47" s="60">
        <f>'Батталова Роньжина'!W5</f>
        <v>0</v>
      </c>
      <c r="V47" s="60">
        <f>'Батталова Роньжина'!X5</f>
        <v>0</v>
      </c>
      <c r="W47" s="60">
        <f>'Батталова Роньжина'!Y5</f>
        <v>0</v>
      </c>
    </row>
    <row r="48" spans="1:23" ht="45" customHeight="1" thickBot="1">
      <c r="A48" s="58" t="s">
        <v>199</v>
      </c>
      <c r="B48" s="25" t="s">
        <v>51</v>
      </c>
      <c r="C48" s="11">
        <v>3</v>
      </c>
      <c r="D48" s="60">
        <f>'Батталова Роньжина'!F6</f>
        <v>0</v>
      </c>
      <c r="E48" s="60">
        <f>'Батталова Роньжина'!G6</f>
        <v>0</v>
      </c>
      <c r="F48" s="60">
        <f>'Батталова Роньжина'!H6</f>
        <v>0</v>
      </c>
      <c r="G48" s="60">
        <f>'Батталова Роньжина'!I6</f>
        <v>0</v>
      </c>
      <c r="H48" s="60">
        <f>'Батталова Роньжина'!J6</f>
        <v>0</v>
      </c>
      <c r="I48" s="60">
        <f>'Батталова Роньжина'!K6</f>
        <v>0</v>
      </c>
      <c r="J48" s="60">
        <f>'Батталова Роньжина'!L6</f>
        <v>0</v>
      </c>
      <c r="K48" s="60">
        <f>'Батталова Роньжина'!M6</f>
        <v>0</v>
      </c>
      <c r="L48" s="60">
        <f>'Батталова Роньжина'!N6</f>
        <v>0</v>
      </c>
      <c r="M48" s="60">
        <f>'Батталова Роньжина'!O6</f>
        <v>0</v>
      </c>
      <c r="N48" s="60">
        <f>'Батталова Роньжина'!P6</f>
        <v>0</v>
      </c>
      <c r="O48" s="60">
        <f>'Батталова Роньжина'!Q6</f>
        <v>0</v>
      </c>
      <c r="P48" s="60">
        <f>'Батталова Роньжина'!R6</f>
        <v>0</v>
      </c>
      <c r="Q48" s="60">
        <f>'Батталова Роньжина'!S6</f>
        <v>0</v>
      </c>
      <c r="R48" s="60">
        <f>'Батталова Роньжина'!T6</f>
        <v>0</v>
      </c>
      <c r="S48" s="60">
        <f>'Батталова Роньжина'!U6</f>
        <v>0</v>
      </c>
      <c r="T48" s="60">
        <f>'Батталова Роньжина'!V6</f>
        <v>0</v>
      </c>
      <c r="U48" s="60">
        <f>'Батталова Роньжина'!W6</f>
        <v>0</v>
      </c>
      <c r="V48" s="60">
        <f>'Батталова Роньжина'!X6</f>
        <v>0</v>
      </c>
      <c r="W48" s="60">
        <f>'Батталова Роньжина'!Y6</f>
        <v>0</v>
      </c>
    </row>
    <row r="49" spans="1:23" ht="45" customHeight="1" thickBot="1">
      <c r="A49" s="58" t="s">
        <v>201</v>
      </c>
      <c r="B49" s="25" t="s">
        <v>162</v>
      </c>
      <c r="C49" s="11">
        <v>10</v>
      </c>
      <c r="D49" s="60">
        <f>'Батталова Роньжина'!F7</f>
        <v>0</v>
      </c>
      <c r="E49" s="60">
        <f>'Батталова Роньжина'!G7</f>
        <v>0</v>
      </c>
      <c r="F49" s="60">
        <f>'Батталова Роньжина'!H7</f>
        <v>0</v>
      </c>
      <c r="G49" s="60">
        <f>'Батталова Роньжина'!I7</f>
        <v>0</v>
      </c>
      <c r="H49" s="60">
        <f>'Батталова Роньжина'!J7</f>
        <v>0</v>
      </c>
      <c r="I49" s="60">
        <f>'Батталова Роньжина'!K7</f>
        <v>0</v>
      </c>
      <c r="J49" s="60">
        <f>'Батталова Роньжина'!L7</f>
        <v>0</v>
      </c>
      <c r="K49" s="60">
        <f>'Батталова Роньжина'!M7</f>
        <v>0</v>
      </c>
      <c r="L49" s="60">
        <f>'Батталова Роньжина'!N7</f>
        <v>0</v>
      </c>
      <c r="M49" s="60">
        <f>'Батталова Роньжина'!O7</f>
        <v>0</v>
      </c>
      <c r="N49" s="60">
        <f>'Батталова Роньжина'!P7</f>
        <v>0</v>
      </c>
      <c r="O49" s="60">
        <f>'Батталова Роньжина'!Q7</f>
        <v>0</v>
      </c>
      <c r="P49" s="60">
        <f>'Батталова Роньжина'!R7</f>
        <v>0</v>
      </c>
      <c r="Q49" s="60">
        <f>'Батталова Роньжина'!S7</f>
        <v>0</v>
      </c>
      <c r="R49" s="60">
        <f>'Батталова Роньжина'!T7</f>
        <v>0</v>
      </c>
      <c r="S49" s="60">
        <f>'Батталова Роньжина'!U7</f>
        <v>0</v>
      </c>
      <c r="T49" s="60">
        <f>'Батталова Роньжина'!V7</f>
        <v>0</v>
      </c>
      <c r="U49" s="60">
        <f>'Батталова Роньжина'!W7</f>
        <v>0</v>
      </c>
      <c r="V49" s="60">
        <f>'Батталова Роньжина'!X7</f>
        <v>0</v>
      </c>
      <c r="W49" s="60">
        <f>'Батталова Роньжина'!Y7</f>
        <v>0</v>
      </c>
    </row>
    <row r="50" spans="1:23" ht="45" customHeight="1" thickBot="1">
      <c r="A50" s="58" t="s">
        <v>202</v>
      </c>
      <c r="B50" s="25" t="s">
        <v>164</v>
      </c>
      <c r="C50" s="11">
        <v>3</v>
      </c>
      <c r="D50" s="60">
        <f>'Батталова Роньжина'!F8</f>
        <v>0</v>
      </c>
      <c r="E50" s="60">
        <f>'Батталова Роньжина'!G8</f>
        <v>0</v>
      </c>
      <c r="F50" s="60">
        <f>'Батталова Роньжина'!H8</f>
        <v>0</v>
      </c>
      <c r="G50" s="60">
        <f>'Батталова Роньжина'!I8</f>
        <v>0</v>
      </c>
      <c r="H50" s="60">
        <f>'Батталова Роньжина'!J8</f>
        <v>0</v>
      </c>
      <c r="I50" s="60">
        <f>'Батталова Роньжина'!K8</f>
        <v>0</v>
      </c>
      <c r="J50" s="60">
        <f>'Батталова Роньжина'!L8</f>
        <v>0</v>
      </c>
      <c r="K50" s="60">
        <f>'Батталова Роньжина'!M8</f>
        <v>0</v>
      </c>
      <c r="L50" s="60">
        <f>'Батталова Роньжина'!N8</f>
        <v>0</v>
      </c>
      <c r="M50" s="60">
        <f>'Батталова Роньжина'!O8</f>
        <v>0</v>
      </c>
      <c r="N50" s="60">
        <f>'Батталова Роньжина'!P8</f>
        <v>0</v>
      </c>
      <c r="O50" s="60">
        <f>'Батталова Роньжина'!Q8</f>
        <v>0</v>
      </c>
      <c r="P50" s="60">
        <f>'Батталова Роньжина'!R8</f>
        <v>0</v>
      </c>
      <c r="Q50" s="60">
        <f>'Батталова Роньжина'!S8</f>
        <v>0</v>
      </c>
      <c r="R50" s="60">
        <f>'Батталова Роньжина'!T8</f>
        <v>0</v>
      </c>
      <c r="S50" s="60">
        <f>'Батталова Роньжина'!U8</f>
        <v>0</v>
      </c>
      <c r="T50" s="60">
        <f>'Батталова Роньжина'!V8</f>
        <v>0</v>
      </c>
      <c r="U50" s="60">
        <f>'Батталова Роньжина'!W8</f>
        <v>0</v>
      </c>
      <c r="V50" s="60">
        <f>'Батталова Роньжина'!X8</f>
        <v>0</v>
      </c>
      <c r="W50" s="60">
        <f>'Батталова Роньжина'!Y8</f>
        <v>0</v>
      </c>
    </row>
    <row r="51" spans="1:23" ht="45" customHeight="1" thickBot="1">
      <c r="A51" s="58" t="s">
        <v>203</v>
      </c>
      <c r="B51" s="25" t="s">
        <v>71</v>
      </c>
      <c r="C51" s="11">
        <v>5</v>
      </c>
      <c r="D51" s="60">
        <f>'Батталова Роньжина'!F9</f>
        <v>0</v>
      </c>
      <c r="E51" s="60">
        <f>'Батталова Роньжина'!G9</f>
        <v>0</v>
      </c>
      <c r="F51" s="60">
        <f>'Батталова Роньжина'!H9</f>
        <v>0</v>
      </c>
      <c r="G51" s="60">
        <f>'Батталова Роньжина'!I9</f>
        <v>0</v>
      </c>
      <c r="H51" s="60">
        <f>'Батталова Роньжина'!J9</f>
        <v>0</v>
      </c>
      <c r="I51" s="60">
        <f>'Батталова Роньжина'!K9</f>
        <v>0</v>
      </c>
      <c r="J51" s="60">
        <f>'Батталова Роньжина'!L9</f>
        <v>0</v>
      </c>
      <c r="K51" s="60">
        <f>'Батталова Роньжина'!M9</f>
        <v>0</v>
      </c>
      <c r="L51" s="60">
        <f>'Батталова Роньжина'!N9</f>
        <v>0</v>
      </c>
      <c r="M51" s="60">
        <f>'Батталова Роньжина'!O9</f>
        <v>0</v>
      </c>
      <c r="N51" s="60">
        <f>'Батталова Роньжина'!P9</f>
        <v>0</v>
      </c>
      <c r="O51" s="60">
        <f>'Батталова Роньжина'!Q9</f>
        <v>0</v>
      </c>
      <c r="P51" s="60">
        <f>'Батталова Роньжина'!R9</f>
        <v>0</v>
      </c>
      <c r="Q51" s="60">
        <f>'Батталова Роньжина'!S9</f>
        <v>0</v>
      </c>
      <c r="R51" s="60">
        <f>'Батталова Роньжина'!T9</f>
        <v>0</v>
      </c>
      <c r="S51" s="60">
        <f>'Батталова Роньжина'!U9</f>
        <v>0</v>
      </c>
      <c r="T51" s="60">
        <f>'Батталова Роньжина'!V9</f>
        <v>0</v>
      </c>
      <c r="U51" s="60">
        <f>'Батталова Роньжина'!W9</f>
        <v>0</v>
      </c>
      <c r="V51" s="60">
        <f>'Батталова Роньжина'!X9</f>
        <v>0</v>
      </c>
      <c r="W51" s="60">
        <f>'Батталова Роньжина'!Y9</f>
        <v>0</v>
      </c>
    </row>
    <row r="52" spans="1:23" ht="45" customHeight="1">
      <c r="A52" s="58" t="s">
        <v>204</v>
      </c>
      <c r="B52" s="40" t="s">
        <v>166</v>
      </c>
      <c r="C52" s="11">
        <v>10</v>
      </c>
      <c r="D52" s="60">
        <f>'Батталова Роньжина'!F10</f>
        <v>0</v>
      </c>
      <c r="E52" s="60">
        <f>'Батталова Роньжина'!G10</f>
        <v>0</v>
      </c>
      <c r="F52" s="60">
        <f>'Батталова Роньжина'!H10</f>
        <v>0</v>
      </c>
      <c r="G52" s="60">
        <f>'Батталова Роньжина'!I10</f>
        <v>0</v>
      </c>
      <c r="H52" s="60">
        <f>'Батталова Роньжина'!J10</f>
        <v>0</v>
      </c>
      <c r="I52" s="60">
        <f>'Батталова Роньжина'!K10</f>
        <v>0</v>
      </c>
      <c r="J52" s="60">
        <f>'Батталова Роньжина'!L10</f>
        <v>0</v>
      </c>
      <c r="K52" s="60">
        <f>'Батталова Роньжина'!M10</f>
        <v>0</v>
      </c>
      <c r="L52" s="60">
        <f>'Батталова Роньжина'!N10</f>
        <v>0</v>
      </c>
      <c r="M52" s="60">
        <f>'Батталова Роньжина'!O10</f>
        <v>0</v>
      </c>
      <c r="N52" s="60">
        <f>'Батталова Роньжина'!P10</f>
        <v>0</v>
      </c>
      <c r="O52" s="60">
        <f>'Батталова Роньжина'!Q10</f>
        <v>0</v>
      </c>
      <c r="P52" s="60">
        <f>'Батталова Роньжина'!R10</f>
        <v>0</v>
      </c>
      <c r="Q52" s="60">
        <f>'Батталова Роньжина'!S10</f>
        <v>0</v>
      </c>
      <c r="R52" s="60">
        <f>'Батталова Роньжина'!T10</f>
        <v>0</v>
      </c>
      <c r="S52" s="60">
        <f>'Батталова Роньжина'!U10</f>
        <v>0</v>
      </c>
      <c r="T52" s="60">
        <f>'Батталова Роньжина'!V10</f>
        <v>0</v>
      </c>
      <c r="U52" s="60">
        <f>'Батталова Роньжина'!W10</f>
        <v>0</v>
      </c>
      <c r="V52" s="60">
        <f>'Батталова Роньжина'!X10</f>
        <v>0</v>
      </c>
      <c r="W52" s="60">
        <f>'Батталова Роньжина'!Y10</f>
        <v>0</v>
      </c>
    </row>
    <row r="53" spans="1:23" ht="15.75" customHeight="1">
      <c r="A53" s="150" t="s">
        <v>39</v>
      </c>
      <c r="B53" s="151"/>
      <c r="C53" s="152"/>
      <c r="D53" s="62">
        <f t="shared" ref="D53:W53" si="3">SUM(D47:D52)</f>
        <v>0</v>
      </c>
      <c r="E53" s="62">
        <f t="shared" si="3"/>
        <v>0</v>
      </c>
      <c r="F53" s="62">
        <f t="shared" si="3"/>
        <v>0</v>
      </c>
      <c r="G53" s="62">
        <f t="shared" si="3"/>
        <v>0</v>
      </c>
      <c r="H53" s="62">
        <f t="shared" si="3"/>
        <v>0</v>
      </c>
      <c r="I53" s="62">
        <f t="shared" si="3"/>
        <v>0</v>
      </c>
      <c r="J53" s="62">
        <f t="shared" si="3"/>
        <v>0</v>
      </c>
      <c r="K53" s="62">
        <f t="shared" si="3"/>
        <v>0</v>
      </c>
      <c r="L53" s="62">
        <f t="shared" si="3"/>
        <v>0</v>
      </c>
      <c r="M53" s="62">
        <f t="shared" si="3"/>
        <v>0</v>
      </c>
      <c r="N53" s="62">
        <f t="shared" si="3"/>
        <v>0</v>
      </c>
      <c r="O53" s="62">
        <f t="shared" si="3"/>
        <v>0</v>
      </c>
      <c r="P53" s="62">
        <f t="shared" si="3"/>
        <v>0</v>
      </c>
      <c r="Q53" s="62">
        <f t="shared" si="3"/>
        <v>0</v>
      </c>
      <c r="R53" s="62">
        <f t="shared" si="3"/>
        <v>0</v>
      </c>
      <c r="S53" s="62">
        <f t="shared" si="3"/>
        <v>0</v>
      </c>
      <c r="T53" s="62">
        <f t="shared" si="3"/>
        <v>0</v>
      </c>
      <c r="U53" s="62">
        <f t="shared" si="3"/>
        <v>0</v>
      </c>
      <c r="V53" s="62">
        <f t="shared" si="3"/>
        <v>0</v>
      </c>
      <c r="W53" s="62">
        <f t="shared" si="3"/>
        <v>0</v>
      </c>
    </row>
    <row r="54" spans="1:23" ht="30" customHeight="1">
      <c r="A54" s="136" t="s">
        <v>206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</row>
    <row r="55" spans="1:23" ht="111.75" customHeight="1">
      <c r="A55" s="90" t="s">
        <v>27</v>
      </c>
      <c r="B55" s="31" t="s">
        <v>205</v>
      </c>
      <c r="C55" s="66">
        <v>5</v>
      </c>
      <c r="D55" s="69">
        <f>Фомина!F6</f>
        <v>0</v>
      </c>
      <c r="E55" s="69">
        <f>Фомина!G6</f>
        <v>0</v>
      </c>
      <c r="F55" s="69">
        <f>Фомина!H6</f>
        <v>0</v>
      </c>
      <c r="G55" s="69">
        <f>Фомина!I6</f>
        <v>0</v>
      </c>
      <c r="H55" s="69">
        <f>Фомина!J6</f>
        <v>0</v>
      </c>
      <c r="I55" s="69">
        <f>Фомина!K6</f>
        <v>0</v>
      </c>
      <c r="J55" s="69">
        <f>Фомина!L6</f>
        <v>0</v>
      </c>
      <c r="K55" s="69">
        <f>Фомина!M6</f>
        <v>0</v>
      </c>
      <c r="L55" s="69">
        <f>Фомина!N6</f>
        <v>0</v>
      </c>
      <c r="M55" s="69">
        <f>Фомина!O6</f>
        <v>0</v>
      </c>
      <c r="N55" s="69">
        <f>Фомина!P6</f>
        <v>0</v>
      </c>
      <c r="O55" s="69">
        <f>Фомина!Q6</f>
        <v>0</v>
      </c>
      <c r="P55" s="69">
        <f>Фомина!R6</f>
        <v>0</v>
      </c>
      <c r="Q55" s="69">
        <f>Фомина!S6</f>
        <v>0</v>
      </c>
      <c r="R55" s="69">
        <f>Фомина!T6</f>
        <v>0</v>
      </c>
      <c r="S55" s="69">
        <f>Фомина!U6</f>
        <v>0</v>
      </c>
      <c r="T55" s="69">
        <f>Фомина!V6</f>
        <v>0</v>
      </c>
      <c r="U55" s="69">
        <f>Фомина!W6</f>
        <v>0</v>
      </c>
      <c r="V55" s="69">
        <f>Фомина!X6</f>
        <v>0</v>
      </c>
      <c r="W55" s="69">
        <f>Фомина!Y6</f>
        <v>0</v>
      </c>
    </row>
    <row r="56" spans="1:23" ht="60" customHeight="1">
      <c r="A56" s="91"/>
      <c r="B56" s="31" t="s">
        <v>169</v>
      </c>
      <c r="C56" s="67"/>
      <c r="D56" s="69">
        <f>Фомина!F7</f>
        <v>0</v>
      </c>
      <c r="E56" s="69">
        <f>Фомина!G7</f>
        <v>0</v>
      </c>
      <c r="F56" s="69">
        <f>Фомина!H7</f>
        <v>0</v>
      </c>
      <c r="G56" s="69">
        <f>Фомина!I7</f>
        <v>0</v>
      </c>
      <c r="H56" s="69">
        <f>Фомина!J7</f>
        <v>0</v>
      </c>
      <c r="I56" s="69">
        <f>Фомина!K7</f>
        <v>0</v>
      </c>
      <c r="J56" s="69">
        <f>Фомина!L7</f>
        <v>0</v>
      </c>
      <c r="K56" s="69">
        <f>Фомина!M7</f>
        <v>0</v>
      </c>
      <c r="L56" s="69">
        <f>Фомина!N7</f>
        <v>0</v>
      </c>
      <c r="M56" s="69">
        <f>Фомина!O7</f>
        <v>0</v>
      </c>
      <c r="N56" s="69">
        <f>Фомина!P7</f>
        <v>0</v>
      </c>
      <c r="O56" s="69">
        <f>Фомина!Q7</f>
        <v>0</v>
      </c>
      <c r="P56" s="69">
        <f>Фомина!R7</f>
        <v>0</v>
      </c>
      <c r="Q56" s="69">
        <f>Фомина!S7</f>
        <v>0</v>
      </c>
      <c r="R56" s="69">
        <f>Фомина!T7</f>
        <v>0</v>
      </c>
      <c r="S56" s="69">
        <f>Фомина!U7</f>
        <v>0</v>
      </c>
      <c r="T56" s="69">
        <f>Фомина!V7</f>
        <v>0</v>
      </c>
      <c r="U56" s="69">
        <f>Фомина!W7</f>
        <v>0</v>
      </c>
      <c r="V56" s="69">
        <f>Фомина!X7</f>
        <v>0</v>
      </c>
      <c r="W56" s="69">
        <f>Фомина!Y7</f>
        <v>0</v>
      </c>
    </row>
    <row r="57" spans="1:23" ht="60" customHeight="1">
      <c r="A57" s="91" t="s">
        <v>207</v>
      </c>
      <c r="B57" s="31" t="s">
        <v>171</v>
      </c>
      <c r="C57" s="67"/>
      <c r="D57" s="69">
        <f>Фомина!F8</f>
        <v>0</v>
      </c>
      <c r="E57" s="69">
        <f>Фомина!G8</f>
        <v>0</v>
      </c>
      <c r="F57" s="69">
        <f>Фомина!H8</f>
        <v>0</v>
      </c>
      <c r="G57" s="69">
        <f>Фомина!I8</f>
        <v>0</v>
      </c>
      <c r="H57" s="69">
        <f>Фомина!J8</f>
        <v>0</v>
      </c>
      <c r="I57" s="69">
        <f>Фомина!K8</f>
        <v>0</v>
      </c>
      <c r="J57" s="69">
        <f>Фомина!L8</f>
        <v>0</v>
      </c>
      <c r="K57" s="69">
        <f>Фомина!M8</f>
        <v>0</v>
      </c>
      <c r="L57" s="69">
        <f>Фомина!N8</f>
        <v>0</v>
      </c>
      <c r="M57" s="69">
        <f>Фомина!O8</f>
        <v>0</v>
      </c>
      <c r="N57" s="69">
        <f>Фомина!P8</f>
        <v>0</v>
      </c>
      <c r="O57" s="69">
        <f>Фомина!Q8</f>
        <v>0</v>
      </c>
      <c r="P57" s="69">
        <f>Фомина!R8</f>
        <v>0</v>
      </c>
      <c r="Q57" s="69">
        <f>Фомина!S8</f>
        <v>0</v>
      </c>
      <c r="R57" s="69">
        <f>Фомина!T8</f>
        <v>0</v>
      </c>
      <c r="S57" s="69">
        <f>Фомина!U8</f>
        <v>0</v>
      </c>
      <c r="T57" s="69">
        <f>Фомина!V8</f>
        <v>0</v>
      </c>
      <c r="U57" s="69">
        <f>Фомина!W8</f>
        <v>0</v>
      </c>
      <c r="V57" s="69">
        <f>Фомина!X8</f>
        <v>0</v>
      </c>
      <c r="W57" s="69">
        <f>Фомина!Y8</f>
        <v>0</v>
      </c>
    </row>
    <row r="58" spans="1:23" ht="95.25" customHeight="1">
      <c r="A58" s="91" t="s">
        <v>208</v>
      </c>
      <c r="B58" s="31" t="s">
        <v>172</v>
      </c>
      <c r="C58" s="67"/>
      <c r="D58" s="69">
        <f>Фомина!F9</f>
        <v>0</v>
      </c>
      <c r="E58" s="69">
        <f>Фомина!G9</f>
        <v>0</v>
      </c>
      <c r="F58" s="69">
        <f>Фомина!H9</f>
        <v>0</v>
      </c>
      <c r="G58" s="69">
        <f>Фомина!I9</f>
        <v>0</v>
      </c>
      <c r="H58" s="69">
        <f>Фомина!J9</f>
        <v>0</v>
      </c>
      <c r="I58" s="69">
        <f>Фомина!K9</f>
        <v>0</v>
      </c>
      <c r="J58" s="69">
        <f>Фомина!L9</f>
        <v>0</v>
      </c>
      <c r="K58" s="69">
        <f>Фомина!M9</f>
        <v>0</v>
      </c>
      <c r="L58" s="69">
        <f>Фомина!N9</f>
        <v>0</v>
      </c>
      <c r="M58" s="69">
        <f>Фомина!O9</f>
        <v>0</v>
      </c>
      <c r="N58" s="69">
        <f>Фомина!P9</f>
        <v>0</v>
      </c>
      <c r="O58" s="69">
        <f>Фомина!Q9</f>
        <v>0</v>
      </c>
      <c r="P58" s="69">
        <f>Фомина!R9</f>
        <v>0</v>
      </c>
      <c r="Q58" s="69">
        <f>Фомина!S9</f>
        <v>0</v>
      </c>
      <c r="R58" s="69">
        <f>Фомина!T9</f>
        <v>0</v>
      </c>
      <c r="S58" s="69">
        <f>Фомина!U9</f>
        <v>0</v>
      </c>
      <c r="T58" s="69">
        <f>Фомина!V9</f>
        <v>0</v>
      </c>
      <c r="U58" s="69">
        <f>Фомина!W9</f>
        <v>0</v>
      </c>
      <c r="V58" s="69">
        <f>Фомина!X9</f>
        <v>0</v>
      </c>
      <c r="W58" s="69">
        <f>Фомина!Y9</f>
        <v>0</v>
      </c>
    </row>
    <row r="59" spans="1:23" ht="15.75" customHeight="1">
      <c r="A59" s="150" t="s">
        <v>39</v>
      </c>
      <c r="B59" s="151"/>
      <c r="C59" s="151"/>
      <c r="D59" s="68">
        <f>SUM(D55:D58)</f>
        <v>0</v>
      </c>
      <c r="E59" s="68">
        <f t="shared" ref="E59:W59" si="4">SUM(E55:E58)</f>
        <v>0</v>
      </c>
      <c r="F59" s="68">
        <f t="shared" si="4"/>
        <v>0</v>
      </c>
      <c r="G59" s="68">
        <f t="shared" si="4"/>
        <v>0</v>
      </c>
      <c r="H59" s="68">
        <f t="shared" si="4"/>
        <v>0</v>
      </c>
      <c r="I59" s="68">
        <f t="shared" si="4"/>
        <v>0</v>
      </c>
      <c r="J59" s="68">
        <f t="shared" si="4"/>
        <v>0</v>
      </c>
      <c r="K59" s="68">
        <f t="shared" si="4"/>
        <v>0</v>
      </c>
      <c r="L59" s="68">
        <f t="shared" si="4"/>
        <v>0</v>
      </c>
      <c r="M59" s="68">
        <f t="shared" si="4"/>
        <v>0</v>
      </c>
      <c r="N59" s="68">
        <f t="shared" si="4"/>
        <v>0</v>
      </c>
      <c r="O59" s="68">
        <f t="shared" si="4"/>
        <v>0</v>
      </c>
      <c r="P59" s="68">
        <f t="shared" si="4"/>
        <v>0</v>
      </c>
      <c r="Q59" s="68">
        <f t="shared" si="4"/>
        <v>0</v>
      </c>
      <c r="R59" s="68">
        <f t="shared" si="4"/>
        <v>0</v>
      </c>
      <c r="S59" s="68">
        <f t="shared" si="4"/>
        <v>0</v>
      </c>
      <c r="T59" s="68">
        <f t="shared" si="4"/>
        <v>0</v>
      </c>
      <c r="U59" s="68">
        <f t="shared" si="4"/>
        <v>0</v>
      </c>
      <c r="V59" s="68">
        <f t="shared" si="4"/>
        <v>0</v>
      </c>
      <c r="W59" s="68">
        <f t="shared" si="4"/>
        <v>0</v>
      </c>
    </row>
  </sheetData>
  <mergeCells count="14">
    <mergeCell ref="A54:W54"/>
    <mergeCell ref="A59:C59"/>
    <mergeCell ref="A37:C37"/>
    <mergeCell ref="A45:C45"/>
    <mergeCell ref="A53:C53"/>
    <mergeCell ref="A46:W46"/>
    <mergeCell ref="A22:W22"/>
    <mergeCell ref="A38:W38"/>
    <mergeCell ref="A1:I1"/>
    <mergeCell ref="A21:C21"/>
    <mergeCell ref="A4:W4"/>
    <mergeCell ref="D2:W2"/>
    <mergeCell ref="B2:B3"/>
    <mergeCell ref="C2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topLeftCell="C1" zoomScale="86" zoomScaleNormal="86" workbookViewId="0">
      <pane ySplit="3" topLeftCell="A4" activePane="bottomLeft" state="frozen"/>
      <selection pane="bottomLeft" activeCell="C14" sqref="C14"/>
    </sheetView>
  </sheetViews>
  <sheetFormatPr defaultRowHeight="12.75" customHeight="1"/>
  <cols>
    <col min="1" max="1" width="3.85546875" customWidth="1"/>
    <col min="2" max="2" width="57.28515625" customWidth="1"/>
    <col min="3" max="3" width="12" customWidth="1"/>
    <col min="4" max="4" width="10.42578125" customWidth="1"/>
    <col min="5" max="5" width="7" customWidth="1"/>
    <col min="6" max="6" width="6.7109375" customWidth="1"/>
    <col min="7" max="7" width="9.28515625" customWidth="1"/>
    <col min="8" max="8" width="6.85546875" customWidth="1"/>
    <col min="10" max="10" width="11.140625" customWidth="1"/>
  </cols>
  <sheetData>
    <row r="1" spans="1:23" ht="36.75" customHeight="1">
      <c r="A1" s="155" t="s">
        <v>227</v>
      </c>
      <c r="B1" s="156"/>
      <c r="C1" s="156"/>
      <c r="D1" s="157"/>
      <c r="E1" s="157"/>
      <c r="F1" s="157"/>
      <c r="G1" s="157"/>
      <c r="H1" s="157"/>
      <c r="I1" s="157"/>
    </row>
    <row r="2" spans="1:23" s="88" customFormat="1" ht="48.75" customHeight="1">
      <c r="A2" s="160" t="s">
        <v>0</v>
      </c>
      <c r="B2" s="160" t="s">
        <v>1</v>
      </c>
      <c r="C2" s="158" t="s">
        <v>48</v>
      </c>
      <c r="D2" s="161" t="s">
        <v>53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s="88" customFormat="1" ht="48.75" customHeight="1">
      <c r="A3" s="159"/>
      <c r="B3" s="159"/>
      <c r="C3" s="159"/>
      <c r="D3" s="92" t="s">
        <v>3</v>
      </c>
      <c r="E3" s="92" t="s">
        <v>4</v>
      </c>
      <c r="F3" s="92" t="s">
        <v>5</v>
      </c>
      <c r="G3" s="92" t="s">
        <v>69</v>
      </c>
      <c r="H3" s="92" t="s">
        <v>6</v>
      </c>
      <c r="I3" s="93" t="s">
        <v>7</v>
      </c>
      <c r="J3" s="94" t="s">
        <v>56</v>
      </c>
      <c r="K3" s="94" t="s">
        <v>54</v>
      </c>
      <c r="L3" s="94" t="s">
        <v>64</v>
      </c>
      <c r="M3" s="94" t="s">
        <v>55</v>
      </c>
      <c r="N3" s="94" t="s">
        <v>57</v>
      </c>
      <c r="O3" s="94" t="s">
        <v>58</v>
      </c>
      <c r="P3" s="94" t="s">
        <v>59</v>
      </c>
      <c r="Q3" s="94" t="s">
        <v>65</v>
      </c>
      <c r="R3" s="94" t="s">
        <v>60</v>
      </c>
      <c r="S3" s="94" t="s">
        <v>66</v>
      </c>
      <c r="T3" s="94" t="s">
        <v>61</v>
      </c>
      <c r="U3" s="94" t="s">
        <v>62</v>
      </c>
      <c r="V3" s="94" t="s">
        <v>63</v>
      </c>
      <c r="W3" s="94" t="s">
        <v>67</v>
      </c>
    </row>
    <row r="4" spans="1:23" ht="18" customHeight="1">
      <c r="A4" s="4">
        <v>1</v>
      </c>
      <c r="B4" s="4" t="s">
        <v>209</v>
      </c>
      <c r="C4" s="1">
        <v>212</v>
      </c>
      <c r="D4" s="2">
        <f>SUM(Сводная!D21)</f>
        <v>61</v>
      </c>
      <c r="E4" s="2">
        <f>SUM(Сводная!E21)</f>
        <v>143</v>
      </c>
      <c r="F4" s="2">
        <f>SUM(Сводная!F21)</f>
        <v>140</v>
      </c>
      <c r="G4" s="2">
        <f>SUM(Сводная!G21)</f>
        <v>55</v>
      </c>
      <c r="H4" s="2">
        <f>SUM(Сводная!H21)</f>
        <v>94</v>
      </c>
      <c r="I4" s="2">
        <f>SUM(Сводная!I21)</f>
        <v>82</v>
      </c>
      <c r="J4" s="2">
        <f>SUM(Сводная!J21)</f>
        <v>118</v>
      </c>
      <c r="K4" s="2">
        <f>SUM(Сводная!K21)</f>
        <v>23</v>
      </c>
      <c r="L4" s="2">
        <f>SUM(Сводная!L21)</f>
        <v>103</v>
      </c>
      <c r="M4" s="2">
        <f>SUM(Сводная!M21)</f>
        <v>53</v>
      </c>
      <c r="N4" s="2">
        <f>SUM(Сводная!N21)</f>
        <v>93</v>
      </c>
      <c r="O4" s="2">
        <f>SUM(Сводная!O21)</f>
        <v>70</v>
      </c>
      <c r="P4" s="2">
        <f>SUM(Сводная!P21)</f>
        <v>35</v>
      </c>
      <c r="Q4" s="2">
        <f>SUM(Сводная!Q21)</f>
        <v>5</v>
      </c>
      <c r="R4" s="2">
        <f>SUM(Сводная!R21)</f>
        <v>104</v>
      </c>
      <c r="S4" s="2">
        <f>SUM(Сводная!S21)</f>
        <v>25</v>
      </c>
      <c r="T4" s="2">
        <f>SUM(Сводная!T21)</f>
        <v>91</v>
      </c>
      <c r="U4" s="2">
        <v>0</v>
      </c>
      <c r="V4" s="2">
        <f>SUM(Сводная!V21)</f>
        <v>5</v>
      </c>
      <c r="W4" s="2">
        <f>SUM(Сводная!W21)</f>
        <v>75</v>
      </c>
    </row>
    <row r="5" spans="1:23" ht="18" customHeight="1">
      <c r="A5" s="4">
        <v>2</v>
      </c>
      <c r="B5" s="4" t="s">
        <v>210</v>
      </c>
      <c r="C5" s="1">
        <v>54</v>
      </c>
      <c r="D5" s="2">
        <f>SUM(Сводная!D37)</f>
        <v>24</v>
      </c>
      <c r="E5" s="2">
        <f>SUM(Сводная!E37)</f>
        <v>27</v>
      </c>
      <c r="F5" s="2">
        <f>SUM(Сводная!F37)</f>
        <v>21</v>
      </c>
      <c r="G5" s="2">
        <f>SUM(Сводная!G37)</f>
        <v>24</v>
      </c>
      <c r="H5" s="2">
        <f>SUM(Сводная!H37)</f>
        <v>23</v>
      </c>
      <c r="I5" s="2">
        <f>SUM(Сводная!I37)</f>
        <v>24</v>
      </c>
      <c r="J5" s="2">
        <f>SUM(Сводная!J37)</f>
        <v>8</v>
      </c>
      <c r="K5" s="2">
        <f>SUM(Сводная!K37)</f>
        <v>6</v>
      </c>
      <c r="L5" s="2">
        <f>SUM(Сводная!L37)</f>
        <v>10</v>
      </c>
      <c r="M5" s="2">
        <f>SUM(Сводная!M37)</f>
        <v>6</v>
      </c>
      <c r="N5" s="2">
        <f>SUM(Сводная!N37)</f>
        <v>4</v>
      </c>
      <c r="O5" s="2">
        <f>SUM(Сводная!O37)</f>
        <v>9</v>
      </c>
      <c r="P5" s="2">
        <f>SUM(Сводная!P37)</f>
        <v>3</v>
      </c>
      <c r="Q5" s="2">
        <f>SUM(Сводная!Q37)</f>
        <v>4</v>
      </c>
      <c r="R5" s="2">
        <f>SUM(Сводная!R37)</f>
        <v>6</v>
      </c>
      <c r="S5" s="2">
        <f>SUM(Сводная!S37)</f>
        <v>4</v>
      </c>
      <c r="T5" s="2">
        <f>SUM(Сводная!T22)</f>
        <v>0</v>
      </c>
      <c r="U5" s="2">
        <f>SUM(Сводная!U37)</f>
        <v>7</v>
      </c>
      <c r="V5" s="2">
        <f>SUM(Сводная!V37)</f>
        <v>5</v>
      </c>
      <c r="W5" s="2">
        <f>SUM(Сводная!W37)</f>
        <v>6</v>
      </c>
    </row>
    <row r="6" spans="1:23" ht="30" customHeight="1">
      <c r="A6" s="4">
        <v>3</v>
      </c>
      <c r="B6" s="3" t="s">
        <v>211</v>
      </c>
      <c r="C6" s="1">
        <v>115</v>
      </c>
      <c r="D6" s="2">
        <f>SUM(Сводная!D45)</f>
        <v>3</v>
      </c>
      <c r="E6" s="2">
        <f>SUM(Сводная!E45)</f>
        <v>2</v>
      </c>
      <c r="F6" s="2">
        <f>SUM(Сводная!F45)</f>
        <v>2</v>
      </c>
      <c r="G6" s="2">
        <f>SUM(Сводная!G45)</f>
        <v>3</v>
      </c>
      <c r="H6" s="2">
        <f>SUM(Сводная!H45)</f>
        <v>3</v>
      </c>
      <c r="I6" s="2">
        <f>SUM(Сводная!I45)</f>
        <v>3</v>
      </c>
      <c r="J6" s="2">
        <f>SUM(Сводная!J45)</f>
        <v>3</v>
      </c>
      <c r="K6" s="2">
        <f>SUM(Сводная!K45)</f>
        <v>3</v>
      </c>
      <c r="L6" s="2">
        <f>SUM(Сводная!L45)</f>
        <v>3</v>
      </c>
      <c r="M6" s="2">
        <f>SUM(Сводная!M45)</f>
        <v>3</v>
      </c>
      <c r="N6" s="2">
        <f>SUM(Сводная!N45)</f>
        <v>3</v>
      </c>
      <c r="O6" s="2">
        <f>SUM(Сводная!O45)</f>
        <v>3</v>
      </c>
      <c r="P6" s="2">
        <f>SUM(Сводная!P45)</f>
        <v>3</v>
      </c>
      <c r="Q6" s="2">
        <f>SUM(Сводная!Q45)</f>
        <v>3</v>
      </c>
      <c r="R6" s="2">
        <f>SUM(Сводная!R45)</f>
        <v>3</v>
      </c>
      <c r="S6" s="2">
        <f>SUM(Сводная!S45)</f>
        <v>3</v>
      </c>
      <c r="T6" s="2">
        <f>SUM(Сводная!T45)</f>
        <v>3</v>
      </c>
      <c r="U6" s="2">
        <f>SUM(Сводная!U45)</f>
        <v>3</v>
      </c>
      <c r="V6" s="2">
        <f>SUM(Сводная!V45)</f>
        <v>3</v>
      </c>
      <c r="W6" s="2">
        <f>SUM(Сводная!W45)</f>
        <v>2</v>
      </c>
    </row>
    <row r="7" spans="1:23" ht="18" customHeight="1">
      <c r="A7" s="4">
        <v>4</v>
      </c>
      <c r="B7" s="4" t="s">
        <v>212</v>
      </c>
      <c r="C7" s="1">
        <v>34</v>
      </c>
      <c r="D7" s="2">
        <f>SUM(Сводная!D53)</f>
        <v>0</v>
      </c>
      <c r="E7" s="2">
        <f>SUM(Сводная!E53)</f>
        <v>0</v>
      </c>
      <c r="F7" s="2">
        <f>SUM(Сводная!F53)</f>
        <v>0</v>
      </c>
      <c r="G7" s="2">
        <f>SUM(Сводная!G53)</f>
        <v>0</v>
      </c>
      <c r="H7" s="2">
        <f>SUM(Сводная!H53)</f>
        <v>0</v>
      </c>
      <c r="I7" s="2">
        <f>SUM(Сводная!I53)</f>
        <v>0</v>
      </c>
      <c r="J7" s="2">
        <f>SUM(Сводная!J53)</f>
        <v>0</v>
      </c>
      <c r="K7" s="2">
        <f>SUM(Сводная!K53)</f>
        <v>0</v>
      </c>
      <c r="L7" s="2">
        <f>SUM(Сводная!L53)</f>
        <v>0</v>
      </c>
      <c r="M7" s="2">
        <f>SUM(Сводная!M53)</f>
        <v>0</v>
      </c>
      <c r="N7" s="2">
        <f>SUM(Сводная!N53)</f>
        <v>0</v>
      </c>
      <c r="O7" s="2">
        <f>SUM(Сводная!O53)</f>
        <v>0</v>
      </c>
      <c r="P7" s="2">
        <f>SUM(Сводная!P53)</f>
        <v>0</v>
      </c>
      <c r="Q7" s="2">
        <f>SUM(Сводная!Q53)</f>
        <v>0</v>
      </c>
      <c r="R7" s="2">
        <f>SUM(Сводная!R53)</f>
        <v>0</v>
      </c>
      <c r="S7" s="2">
        <f>SUM(Сводная!S53)</f>
        <v>0</v>
      </c>
      <c r="T7" s="2">
        <f>SUM(Сводная!T53)</f>
        <v>0</v>
      </c>
      <c r="U7" s="2">
        <f>SUM(Сводная!U53)</f>
        <v>0</v>
      </c>
      <c r="V7" s="2">
        <f>SUM(Сводная!V53)</f>
        <v>0</v>
      </c>
      <c r="W7" s="2">
        <f>SUM(Сводная!W53)</f>
        <v>0</v>
      </c>
    </row>
    <row r="8" spans="1:23" ht="30" customHeight="1">
      <c r="A8" s="101">
        <v>5</v>
      </c>
      <c r="B8" s="102" t="s">
        <v>213</v>
      </c>
      <c r="C8" s="103">
        <v>5</v>
      </c>
      <c r="D8" s="2">
        <f>SUM(Сводная!D59)</f>
        <v>0</v>
      </c>
      <c r="E8" s="2">
        <f>SUM(Сводная!E59)</f>
        <v>0</v>
      </c>
      <c r="F8" s="2">
        <f>SUM(Сводная!F59)</f>
        <v>0</v>
      </c>
      <c r="G8" s="2">
        <f>SUM(Сводная!G59)</f>
        <v>0</v>
      </c>
      <c r="H8" s="2">
        <f>SUM(Сводная!H59)</f>
        <v>0</v>
      </c>
      <c r="I8" s="2">
        <f>SUM(Сводная!I59)</f>
        <v>0</v>
      </c>
      <c r="J8" s="2">
        <f>SUM(Сводная!J59)</f>
        <v>0</v>
      </c>
      <c r="K8" s="2">
        <f>SUM(Сводная!K59)</f>
        <v>0</v>
      </c>
      <c r="L8" s="2">
        <f>SUM(Сводная!L59)</f>
        <v>0</v>
      </c>
      <c r="M8" s="2">
        <f>SUM(Сводная!M59)</f>
        <v>0</v>
      </c>
      <c r="N8" s="2">
        <f>SUM(Сводная!N59)</f>
        <v>0</v>
      </c>
      <c r="O8" s="2">
        <f>SUM(Сводная!O59)</f>
        <v>0</v>
      </c>
      <c r="P8" s="2">
        <f>SUM(Сводная!P59)</f>
        <v>0</v>
      </c>
      <c r="Q8" s="2">
        <f>SUM(Сводная!Q59)</f>
        <v>0</v>
      </c>
      <c r="R8" s="2">
        <f>SUM(Сводная!R59)</f>
        <v>0</v>
      </c>
      <c r="S8" s="2">
        <f>SUM(Сводная!S59)</f>
        <v>0</v>
      </c>
      <c r="T8" s="2">
        <f>SUM(Сводная!T59)</f>
        <v>0</v>
      </c>
      <c r="U8" s="2">
        <f>SUM(Сводная!U59)</f>
        <v>0</v>
      </c>
      <c r="V8" s="2">
        <f>SUM(Сводная!V59)</f>
        <v>0</v>
      </c>
      <c r="W8" s="2">
        <f>SUM(Сводная!W59)</f>
        <v>0</v>
      </c>
    </row>
    <row r="9" spans="1:23" ht="18" customHeight="1">
      <c r="A9" s="153" t="s">
        <v>39</v>
      </c>
      <c r="B9" s="154"/>
      <c r="C9" s="105">
        <f t="shared" ref="C9" si="0">SUM(C4:C8)</f>
        <v>420</v>
      </c>
      <c r="D9" s="39">
        <f t="shared" ref="D9:W9" si="1">SUM(D4:D8)</f>
        <v>88</v>
      </c>
      <c r="E9" s="39">
        <f t="shared" si="1"/>
        <v>172</v>
      </c>
      <c r="F9" s="39">
        <f t="shared" si="1"/>
        <v>163</v>
      </c>
      <c r="G9" s="39">
        <f t="shared" si="1"/>
        <v>82</v>
      </c>
      <c r="H9" s="39">
        <f t="shared" si="1"/>
        <v>120</v>
      </c>
      <c r="I9" s="39">
        <f t="shared" si="1"/>
        <v>109</v>
      </c>
      <c r="J9" s="39">
        <f t="shared" si="1"/>
        <v>129</v>
      </c>
      <c r="K9" s="39">
        <f t="shared" si="1"/>
        <v>32</v>
      </c>
      <c r="L9" s="39">
        <f t="shared" si="1"/>
        <v>116</v>
      </c>
      <c r="M9" s="39">
        <f t="shared" si="1"/>
        <v>62</v>
      </c>
      <c r="N9" s="39">
        <f t="shared" si="1"/>
        <v>100</v>
      </c>
      <c r="O9" s="39">
        <f t="shared" si="1"/>
        <v>82</v>
      </c>
      <c r="P9" s="39">
        <f t="shared" si="1"/>
        <v>41</v>
      </c>
      <c r="Q9" s="39">
        <f t="shared" si="1"/>
        <v>12</v>
      </c>
      <c r="R9" s="39">
        <f t="shared" si="1"/>
        <v>113</v>
      </c>
      <c r="S9" s="39">
        <f t="shared" si="1"/>
        <v>32</v>
      </c>
      <c r="T9" s="39">
        <f t="shared" si="1"/>
        <v>94</v>
      </c>
      <c r="U9" s="39">
        <f t="shared" si="1"/>
        <v>10</v>
      </c>
      <c r="V9" s="39">
        <f t="shared" si="1"/>
        <v>13</v>
      </c>
      <c r="W9" s="39">
        <f t="shared" si="1"/>
        <v>83</v>
      </c>
    </row>
  </sheetData>
  <mergeCells count="6">
    <mergeCell ref="A9:B9"/>
    <mergeCell ref="A1:I1"/>
    <mergeCell ref="C2:C3"/>
    <mergeCell ref="B2:B3"/>
    <mergeCell ref="A2:A3"/>
    <mergeCell ref="D2:W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СлепецУрюпина</vt:lpstr>
      <vt:lpstr>Плотникова</vt:lpstr>
      <vt:lpstr>Колушкина ХудяковПопова</vt:lpstr>
      <vt:lpstr>Батталова Роньжина</vt:lpstr>
      <vt:lpstr>Фомина</vt:lpstr>
      <vt:lpstr>Сводная</vt:lpstr>
      <vt:lpstr>Итоговая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Попова</cp:lastModifiedBy>
  <cp:lastPrinted>2018-02-15T06:13:28Z</cp:lastPrinted>
  <dcterms:created xsi:type="dcterms:W3CDTF">2013-07-03T10:52:07Z</dcterms:created>
  <dcterms:modified xsi:type="dcterms:W3CDTF">2018-04-11T11:49:56Z</dcterms:modified>
</cp:coreProperties>
</file>